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90" windowWidth="9630" windowHeight="10665" activeTab="0"/>
  </bookViews>
  <sheets>
    <sheet name="Comprehensive Income" sheetId="1" r:id="rId1"/>
    <sheet name="Financial Position" sheetId="2" r:id="rId2"/>
    <sheet name="Cash Flows" sheetId="3" r:id="rId3"/>
    <sheet name="Equity" sheetId="4" r:id="rId4"/>
  </sheets>
  <definedNames>
    <definedName name="_xlnm.Print_Area" localSheetId="2">'Cash Flows'!$A$1:$Q$66</definedName>
    <definedName name="_xlnm.Print_Area" localSheetId="0">'Comprehensive Income'!$A$1:$R$53</definedName>
    <definedName name="_xlnm.Print_Area" localSheetId="3">'Equity'!$A$1:$AD$65</definedName>
    <definedName name="_xlnm.Print_Area" localSheetId="1">'Financial Position'!$A$1:$K$58</definedName>
  </definedNames>
  <calcPr fullCalcOnLoad="1"/>
</workbook>
</file>

<file path=xl/sharedStrings.xml><?xml version="1.0" encoding="utf-8"?>
<sst xmlns="http://schemas.openxmlformats.org/spreadsheetml/2006/main" count="204" uniqueCount="158">
  <si>
    <t xml:space="preserve"> </t>
  </si>
  <si>
    <t>(Unaudited)</t>
  </si>
  <si>
    <t>Quarter</t>
  </si>
  <si>
    <t>RM '000</t>
  </si>
  <si>
    <t>Current Assets</t>
  </si>
  <si>
    <t>Amount due from related companies</t>
  </si>
  <si>
    <t>Cash and bank balances</t>
  </si>
  <si>
    <t>Current Liabilities</t>
  </si>
  <si>
    <t>Share Capital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</si>
  <si>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</si>
  <si>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</si>
  <si>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</si>
  <si>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</si>
  <si>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</si>
  <si>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</si>
  <si>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</si>
  <si>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</si>
  <si>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(b)</t>
  </si>
  <si>
    <t>(i)</t>
  </si>
  <si>
    <t>(j)</t>
  </si>
  <si>
    <t>Total</t>
  </si>
  <si>
    <t>Revenue</t>
  </si>
  <si>
    <t>Inventories</t>
  </si>
  <si>
    <t>(d)</t>
  </si>
  <si>
    <t>ended</t>
  </si>
  <si>
    <t>Share</t>
  </si>
  <si>
    <t>Capital</t>
  </si>
  <si>
    <t xml:space="preserve">Reserves </t>
  </si>
  <si>
    <t>Dividends &amp; Interest received</t>
  </si>
  <si>
    <t>Net Changes in Cash &amp; Cash Equivalents</t>
  </si>
  <si>
    <t>Cash &amp; Cash Equivalents at beginning of year</t>
  </si>
  <si>
    <t>MARCO HOLDINGS BERHAD</t>
  </si>
  <si>
    <t>(Incorporated in Malaysia - 8985-P)</t>
  </si>
  <si>
    <t>Depreciation</t>
  </si>
  <si>
    <t>Share Premium</t>
  </si>
  <si>
    <t>Purchase of property, plant and equipment</t>
  </si>
  <si>
    <t>Proceeds from disposal of property, plant and</t>
  </si>
  <si>
    <t>equipment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</si>
  <si>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</si>
  <si>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</si>
  <si>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</si>
  <si>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</si>
  <si>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</si>
  <si>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</si>
  <si>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</si>
  <si>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</si>
  <si>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Short term placements</t>
  </si>
  <si>
    <t>12 months</t>
  </si>
  <si>
    <t>Tax Payable</t>
  </si>
  <si>
    <t>Revaluation Reserve</t>
  </si>
  <si>
    <t>Hire Purhase</t>
  </si>
  <si>
    <t>Less : Fixed Deposits pledged to bank</t>
  </si>
  <si>
    <t>Bank overdraft</t>
  </si>
  <si>
    <t xml:space="preserve">Basic  </t>
  </si>
  <si>
    <t xml:space="preserve">(ii) </t>
  </si>
  <si>
    <t>Diluted</t>
  </si>
  <si>
    <t>Other expenses</t>
  </si>
  <si>
    <t>Finance costs</t>
  </si>
  <si>
    <t>Profit before tax</t>
  </si>
  <si>
    <t>Income tax expense</t>
  </si>
  <si>
    <t>Equity holders of the parent</t>
  </si>
  <si>
    <t>Minority interest</t>
  </si>
  <si>
    <t>Earnings per share attributable to</t>
  </si>
  <si>
    <t>ASSETS</t>
  </si>
  <si>
    <t>Non-Current Assets</t>
  </si>
  <si>
    <t>Property, plant and equipment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</si>
  <si>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</si>
  <si>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</si>
  <si>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</si>
  <si>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</si>
  <si>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</si>
  <si>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Total liabilities</t>
  </si>
  <si>
    <t>TOTAL EQUITY AND LIABILITIES</t>
  </si>
  <si>
    <t>Changes in inventories of finished goods</t>
  </si>
  <si>
    <t>Finished goods purchased</t>
  </si>
  <si>
    <t>Other income</t>
  </si>
  <si>
    <t>Attributable to:</t>
  </si>
  <si>
    <t>Deferred tax assets</t>
  </si>
  <si>
    <t>Note</t>
  </si>
  <si>
    <t>Equity</t>
  </si>
  <si>
    <t>Deferred tax liabilities</t>
  </si>
  <si>
    <t>&lt;-------------------------Attributable to Equity Holders of the Parent---------------------&gt;</t>
  </si>
  <si>
    <t>&lt;-------Non-Distributable-------&gt;</t>
  </si>
  <si>
    <t>Bills payables</t>
  </si>
  <si>
    <t>Intangible Assets</t>
  </si>
  <si>
    <t>Borrowings</t>
  </si>
  <si>
    <t>Tax Recoverable</t>
  </si>
  <si>
    <t>Financial Year Ended</t>
  </si>
  <si>
    <t>As At</t>
  </si>
  <si>
    <t>Profit from operations</t>
  </si>
  <si>
    <t>Finance income</t>
  </si>
  <si>
    <t xml:space="preserve">The Condensed Consolidated Statement of Comprehensive Income should be read in conjunction with the Annual Audited </t>
  </si>
  <si>
    <t>Net assets per share attributable to ordinary equity holders of the Company (RM)</t>
  </si>
  <si>
    <t>The Condensed Consolidated Statement of Cash Flows should be read in conjunction with the Annual Audited</t>
  </si>
  <si>
    <t>Total comprehensive income for the period</t>
  </si>
  <si>
    <t xml:space="preserve">The Condensed Consolidated Statement of Changes in Equity should be read in conjunction with the Annual Audited </t>
  </si>
  <si>
    <t>Net Profit before tax</t>
  </si>
  <si>
    <t>Interest expense</t>
  </si>
  <si>
    <t>Interet income</t>
  </si>
  <si>
    <t>Other non-cash items</t>
  </si>
  <si>
    <t>Changes in working capital:</t>
  </si>
  <si>
    <t>Net change in current assets</t>
  </si>
  <si>
    <t>Net change in current liabilities</t>
  </si>
  <si>
    <t>Tax paid</t>
  </si>
  <si>
    <t>Interest paid</t>
  </si>
  <si>
    <t>equity holders of the parent (sen per share):</t>
  </si>
  <si>
    <t>Trade and other receivables</t>
  </si>
  <si>
    <t>Dividends</t>
  </si>
  <si>
    <t>Adjustment for:</t>
  </si>
  <si>
    <t>Total adjustments</t>
  </si>
  <si>
    <t>Operating activities</t>
  </si>
  <si>
    <t>Operating cash flows before changes in working capital</t>
  </si>
  <si>
    <t>Total changes in working capital</t>
  </si>
  <si>
    <t xml:space="preserve">Cash flows from operations </t>
  </si>
  <si>
    <t>Net cash flows from operating activities</t>
  </si>
  <si>
    <t>Investing activities</t>
  </si>
  <si>
    <t>Financing activities</t>
  </si>
  <si>
    <t>Dividends Paid</t>
  </si>
  <si>
    <t>Net Cash Flows (used in)/ from investing activities</t>
  </si>
  <si>
    <t>Net cash flows (used in) / from financing activities</t>
  </si>
  <si>
    <t xml:space="preserve">The Condensed Consolidated Statement of Financial Position should be read in conjunction with the </t>
  </si>
  <si>
    <t>Retained Earnings</t>
  </si>
  <si>
    <t>Proceeds from Warrants exercised</t>
  </si>
  <si>
    <t>Issuance of Shares:</t>
  </si>
  <si>
    <t xml:space="preserve">   -Exercise of Warrants 2004/2014</t>
  </si>
  <si>
    <t xml:space="preserve"> Quarter</t>
  </si>
  <si>
    <t>As At Preceding</t>
  </si>
  <si>
    <t>Quarter-To-Date</t>
  </si>
  <si>
    <t>As At 1 January 2012</t>
  </si>
  <si>
    <t>Investment Property</t>
  </si>
  <si>
    <t>Trade and Other payables</t>
  </si>
  <si>
    <t>At 1 January 2012, as restated</t>
  </si>
  <si>
    <t>-effect of MFRS transition</t>
  </si>
  <si>
    <t xml:space="preserve">                                                       (Incorporated in Malaysia - 8985P)</t>
  </si>
  <si>
    <t>Cumulative Quarter Ended</t>
  </si>
  <si>
    <t>Current Quarter Ended</t>
  </si>
  <si>
    <t xml:space="preserve"> -Exercise of Warrants 2004/2014</t>
  </si>
  <si>
    <t>(Audited)</t>
  </si>
  <si>
    <t>Dividend Payable</t>
  </si>
  <si>
    <t>Annual Audited Financial Statements for the year ended 31st December 2012</t>
  </si>
  <si>
    <t>Financial Statements for the year ended 31st December 2012</t>
  </si>
  <si>
    <t>Financial Statement for the year ended 31st December 2012</t>
  </si>
  <si>
    <t>As At 1 January 2013</t>
  </si>
  <si>
    <t>Interim Financial Statements On Condensed Consolidated Statements of Comprehensive Income</t>
  </si>
  <si>
    <t xml:space="preserve">                 Interim Financial Statements On Condensed Consolidated Statements of Financial Position</t>
  </si>
  <si>
    <t xml:space="preserve">                                  Interim Financial Statements On Condensed Consolidated Statements of Cash Flows </t>
  </si>
  <si>
    <t>Interim Financial Statements On Condensed Consolidated Statements of Changes In Equity</t>
  </si>
  <si>
    <t>Total Comprehensive Income for the period</t>
  </si>
  <si>
    <t>comprehensive income for the period</t>
  </si>
  <si>
    <t>Profit Net of Tax, represents total</t>
  </si>
  <si>
    <t>For The Second Quarter Ended 30 June 2013</t>
  </si>
  <si>
    <t>As At 30 June 2013</t>
  </si>
  <si>
    <t>6 months</t>
  </si>
  <si>
    <t>6 Months Period Ended 30 June 2013</t>
  </si>
  <si>
    <t>Balance As At 30 June 2013 (unaudited)</t>
  </si>
  <si>
    <t>6 Months Period Ended 30 June 2012</t>
  </si>
  <si>
    <t>Balance As At 30 June 2012 (unaudited)</t>
  </si>
  <si>
    <t>Cash &amp; Cash Equivalents at end of 30 June 2013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</si>
</sst>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-* #,##0_-;\-* #,##0_-;_-* &quot;-&quot;??_-;_-@_-"/>
    <numFmt numFmtId="185" formatCode="_(* #,##0_);_(* \(#,##0\);_(* &quot;-&quot;??_);_(@_)"/>
    <numFmt numFmtId="186" formatCode="_-* #,##0.0_-;\-* #,##0.0_-;_-* &quot;-&quot;??_-;_-@_-"/>
    <numFmt numFmtId="187" formatCode="_ * #,##0.00_ ;_ * \-#,##0.00_ ;_ * &quot;-&quot;??_ ;_ @_ "/>
    <numFmt numFmtId="188" formatCode="mmmm\ d\,\ yyyy"/>
    <numFmt numFmtId="189" formatCode="_(* #,##0.0_);_(* \(#,##0.0\);_(* &quot;-&quot;??_);_(@_)"/>
    <numFmt numFmtId="190" formatCode="_(* #,##0.0_);_(* \(#,##0.0\);_(* &quot;-&quot;?_);_(@_)"/>
    <numFmt numFmtId="191" formatCode="_(* #,##0.000_);_(* \(#,##0.000\);_(* &quot;-&quot;??_);_(@_)"/>
    <numFmt numFmtId="192" formatCode="_(* #,##0.0000_);_(* \(#,##0.0000\);_(* &quot;-&quot;??_);_(@_)"/>
    <numFmt numFmtId="193" formatCode="General_)"/>
    <numFmt numFmtId="194" formatCode="_(* #,##0.0_);_(* \(#,##0.0\);_(* &quot;-&quot;_);_(@_)"/>
    <numFmt numFmtId="195" formatCode="_(* #,##0.00_);_(* \(#,##0.00\);_(* &quot;-&quot;_);_(@_)"/>
    <numFmt numFmtId="196" formatCode="[$-809]dd\ mmmm\ yyyy"/>
    <numFmt numFmtId="197" formatCode="dd/mm/yyyy;@"/>
  </numFmts>
  <fonts count="61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6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i/>
      <sz val="11"/>
      <name val="Calibri"/>
      <family val="2"/>
    </font>
    <font>
      <strike/>
      <sz val="10"/>
      <name val="Calibri"/>
      <family val="2"/>
    </font>
    <font>
      <sz val="12"/>
      <name val="Calibri"/>
      <family val="2"/>
    </font>
    <font>
      <b/>
      <sz val="10"/>
      <color indexed="12"/>
      <name val="Calibri"/>
      <family val="2"/>
    </font>
    <font>
      <sz val="11"/>
      <color indexed="12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12"/>
      <name val="Calibri"/>
      <family val="2"/>
    </font>
    <font>
      <sz val="12"/>
      <color indexed="9"/>
      <name val="Calibri"/>
      <family val="2"/>
    </font>
    <font>
      <b/>
      <sz val="11"/>
      <color indexed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3" fontId="4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85" fontId="2" fillId="0" borderId="0" xfId="42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5" fontId="2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5" fontId="2" fillId="0" borderId="0" xfId="42" applyNumberFormat="1" applyFont="1" applyFill="1" applyBorder="1" applyAlignment="1">
      <alignment/>
    </xf>
    <xf numFmtId="184" fontId="2" fillId="0" borderId="0" xfId="42" applyNumberFormat="1" applyFont="1" applyFill="1" applyBorder="1" applyAlignment="1">
      <alignment/>
    </xf>
    <xf numFmtId="185" fontId="2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185" fontId="2" fillId="0" borderId="0" xfId="0" applyNumberFormat="1" applyFont="1" applyAlignment="1">
      <alignment/>
    </xf>
    <xf numFmtId="169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69" fontId="0" fillId="0" borderId="0" xfId="0" applyNumberForma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7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0" xfId="0" applyFont="1" applyAlignment="1">
      <alignment/>
    </xf>
    <xf numFmtId="0" fontId="24" fillId="0" borderId="18" xfId="0" applyFont="1" applyBorder="1" applyAlignment="1">
      <alignment/>
    </xf>
    <xf numFmtId="0" fontId="24" fillId="0" borderId="0" xfId="0" applyFont="1" applyAlignment="1">
      <alignment/>
    </xf>
    <xf numFmtId="0" fontId="24" fillId="0" borderId="18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33" borderId="20" xfId="0" applyFont="1" applyFill="1" applyBorder="1" applyAlignment="1">
      <alignment/>
    </xf>
    <xf numFmtId="0" fontId="23" fillId="0" borderId="18" xfId="0" applyFont="1" applyBorder="1" applyAlignment="1">
      <alignment horizont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185" fontId="23" fillId="0" borderId="0" xfId="42" applyNumberFormat="1" applyFont="1" applyBorder="1" applyAlignment="1">
      <alignment horizontal="right"/>
    </xf>
    <xf numFmtId="185" fontId="23" fillId="0" borderId="0" xfId="42" applyNumberFormat="1" applyFont="1" applyAlignment="1">
      <alignment horizontal="right"/>
    </xf>
    <xf numFmtId="0" fontId="24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185" fontId="23" fillId="33" borderId="0" xfId="42" applyNumberFormat="1" applyFont="1" applyFill="1" applyBorder="1" applyAlignment="1">
      <alignment/>
    </xf>
    <xf numFmtId="184" fontId="23" fillId="33" borderId="0" xfId="42" applyNumberFormat="1" applyFont="1" applyFill="1" applyBorder="1" applyAlignment="1">
      <alignment/>
    </xf>
    <xf numFmtId="184" fontId="23" fillId="33" borderId="12" xfId="42" applyNumberFormat="1" applyFont="1" applyFill="1" applyBorder="1" applyAlignment="1">
      <alignment/>
    </xf>
    <xf numFmtId="184" fontId="23" fillId="0" borderId="0" xfId="42" applyNumberFormat="1" applyFont="1" applyBorder="1" applyAlignment="1">
      <alignment/>
    </xf>
    <xf numFmtId="0" fontId="21" fillId="0" borderId="0" xfId="0" applyFont="1" applyAlignment="1">
      <alignment/>
    </xf>
    <xf numFmtId="0" fontId="23" fillId="0" borderId="19" xfId="0" applyFont="1" applyBorder="1" applyAlignment="1">
      <alignment/>
    </xf>
    <xf numFmtId="184" fontId="21" fillId="0" borderId="0" xfId="42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15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85" fontId="23" fillId="0" borderId="0" xfId="42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4" fillId="0" borderId="19" xfId="0" applyFont="1" applyBorder="1" applyAlignment="1">
      <alignment horizontal="center"/>
    </xf>
    <xf numFmtId="169" fontId="22" fillId="0" borderId="0" xfId="0" applyNumberFormat="1" applyFont="1" applyFill="1" applyBorder="1" applyAlignment="1">
      <alignment/>
    </xf>
    <xf numFmtId="184" fontId="22" fillId="0" borderId="0" xfId="0" applyNumberFormat="1" applyFont="1" applyAlignment="1">
      <alignment/>
    </xf>
    <xf numFmtId="0" fontId="30" fillId="0" borderId="14" xfId="0" applyFont="1" applyBorder="1" applyAlignment="1">
      <alignment/>
    </xf>
    <xf numFmtId="0" fontId="31" fillId="0" borderId="0" xfId="0" applyFont="1" applyFill="1" applyAlignment="1">
      <alignment/>
    </xf>
    <xf numFmtId="0" fontId="23" fillId="0" borderId="21" xfId="0" applyFont="1" applyBorder="1" applyAlignment="1">
      <alignment/>
    </xf>
    <xf numFmtId="0" fontId="24" fillId="0" borderId="14" xfId="0" applyFont="1" applyBorder="1" applyAlignment="1">
      <alignment/>
    </xf>
    <xf numFmtId="0" fontId="23" fillId="33" borderId="16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32" fillId="0" borderId="0" xfId="0" applyFont="1" applyAlignment="1">
      <alignment/>
    </xf>
    <xf numFmtId="0" fontId="22" fillId="0" borderId="15" xfId="0" applyFont="1" applyBorder="1" applyAlignment="1">
      <alignment/>
    </xf>
    <xf numFmtId="0" fontId="22" fillId="0" borderId="18" xfId="0" applyFont="1" applyBorder="1" applyAlignment="1">
      <alignment/>
    </xf>
    <xf numFmtId="0" fontId="22" fillId="34" borderId="13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22" fillId="34" borderId="11" xfId="0" applyFont="1" applyFill="1" applyBorder="1" applyAlignment="1">
      <alignment horizontal="center"/>
    </xf>
    <xf numFmtId="0" fontId="22" fillId="34" borderId="14" xfId="0" applyFont="1" applyFill="1" applyBorder="1" applyAlignment="1">
      <alignment/>
    </xf>
    <xf numFmtId="0" fontId="22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/>
    </xf>
    <xf numFmtId="0" fontId="23" fillId="33" borderId="12" xfId="0" applyFont="1" applyFill="1" applyBorder="1" applyAlignment="1">
      <alignment horizontal="center"/>
    </xf>
    <xf numFmtId="185" fontId="23" fillId="33" borderId="15" xfId="42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24" fillId="33" borderId="14" xfId="0" applyFont="1" applyFill="1" applyBorder="1" applyAlignment="1">
      <alignment/>
    </xf>
    <xf numFmtId="185" fontId="24" fillId="33" borderId="22" xfId="42" applyNumberFormat="1" applyFont="1" applyFill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33" borderId="26" xfId="0" applyFont="1" applyFill="1" applyBorder="1" applyAlignment="1">
      <alignment/>
    </xf>
    <xf numFmtId="184" fontId="23" fillId="33" borderId="27" xfId="42" applyNumberFormat="1" applyFont="1" applyFill="1" applyBorder="1" applyAlignment="1">
      <alignment/>
    </xf>
    <xf numFmtId="185" fontId="24" fillId="33" borderId="28" xfId="42" applyNumberFormat="1" applyFont="1" applyFill="1" applyBorder="1" applyAlignment="1">
      <alignment/>
    </xf>
    <xf numFmtId="184" fontId="23" fillId="0" borderId="0" xfId="0" applyNumberFormat="1" applyFont="1" applyAlignment="1">
      <alignment/>
    </xf>
    <xf numFmtId="185" fontId="24" fillId="0" borderId="0" xfId="42" applyNumberFormat="1" applyFont="1" applyFill="1" applyBorder="1" applyAlignment="1">
      <alignment/>
    </xf>
    <xf numFmtId="0" fontId="22" fillId="34" borderId="10" xfId="0" applyFont="1" applyFill="1" applyBorder="1" applyAlignment="1">
      <alignment horizontal="center"/>
    </xf>
    <xf numFmtId="0" fontId="22" fillId="34" borderId="11" xfId="0" applyFont="1" applyFill="1" applyBorder="1" applyAlignment="1">
      <alignment/>
    </xf>
    <xf numFmtId="0" fontId="22" fillId="0" borderId="14" xfId="0" applyFont="1" applyBorder="1" applyAlignment="1">
      <alignment/>
    </xf>
    <xf numFmtId="0" fontId="33" fillId="34" borderId="0" xfId="0" applyFont="1" applyFill="1" applyBorder="1" applyAlignment="1">
      <alignment horizontal="center"/>
    </xf>
    <xf numFmtId="0" fontId="22" fillId="34" borderId="12" xfId="0" applyFont="1" applyFill="1" applyBorder="1" applyAlignment="1">
      <alignment/>
    </xf>
    <xf numFmtId="0" fontId="23" fillId="0" borderId="0" xfId="0" applyFont="1" applyBorder="1" applyAlignment="1" quotePrefix="1">
      <alignment/>
    </xf>
    <xf numFmtId="0" fontId="23" fillId="0" borderId="18" xfId="0" applyFont="1" applyFill="1" applyBorder="1" applyAlignment="1">
      <alignment/>
    </xf>
    <xf numFmtId="0" fontId="22" fillId="0" borderId="0" xfId="0" applyFont="1" applyFill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15" fontId="24" fillId="0" borderId="0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3" fillId="0" borderId="20" xfId="0" applyFont="1" applyFill="1" applyBorder="1" applyAlignment="1">
      <alignment/>
    </xf>
    <xf numFmtId="0" fontId="23" fillId="0" borderId="14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185" fontId="23" fillId="0" borderId="14" xfId="42" applyNumberFormat="1" applyFont="1" applyFill="1" applyBorder="1" applyAlignment="1">
      <alignment horizontal="right"/>
    </xf>
    <xf numFmtId="185" fontId="23" fillId="0" borderId="0" xfId="42" applyNumberFormat="1" applyFont="1" applyFill="1" applyBorder="1" applyAlignment="1">
      <alignment horizontal="right"/>
    </xf>
    <xf numFmtId="185" fontId="23" fillId="0" borderId="12" xfId="42" applyNumberFormat="1" applyFont="1" applyFill="1" applyBorder="1" applyAlignment="1">
      <alignment horizontal="right"/>
    </xf>
    <xf numFmtId="185" fontId="23" fillId="0" borderId="16" xfId="42" applyNumberFormat="1" applyFont="1" applyFill="1" applyBorder="1" applyAlignment="1">
      <alignment horizontal="right"/>
    </xf>
    <xf numFmtId="185" fontId="24" fillId="0" borderId="29" xfId="42" applyNumberFormat="1" applyFont="1" applyFill="1" applyBorder="1" applyAlignment="1">
      <alignment horizontal="right"/>
    </xf>
    <xf numFmtId="184" fontId="23" fillId="0" borderId="14" xfId="42" applyNumberFormat="1" applyFont="1" applyFill="1" applyBorder="1" applyAlignment="1">
      <alignment/>
    </xf>
    <xf numFmtId="184" fontId="23" fillId="0" borderId="0" xfId="42" applyNumberFormat="1" applyFont="1" applyFill="1" applyBorder="1" applyAlignment="1">
      <alignment/>
    </xf>
    <xf numFmtId="184" fontId="23" fillId="0" borderId="12" xfId="42" applyNumberFormat="1" applyFont="1" applyFill="1" applyBorder="1" applyAlignment="1">
      <alignment/>
    </xf>
    <xf numFmtId="184" fontId="21" fillId="0" borderId="16" xfId="42" applyNumberFormat="1" applyFont="1" applyFill="1" applyBorder="1" applyAlignment="1">
      <alignment/>
    </xf>
    <xf numFmtId="184" fontId="21" fillId="0" borderId="15" xfId="42" applyNumberFormat="1" applyFont="1" applyFill="1" applyBorder="1" applyAlignment="1">
      <alignment/>
    </xf>
    <xf numFmtId="184" fontId="21" fillId="0" borderId="20" xfId="42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23" fillId="35" borderId="14" xfId="0" applyFont="1" applyFill="1" applyBorder="1" applyAlignment="1">
      <alignment/>
    </xf>
    <xf numFmtId="0" fontId="23" fillId="35" borderId="0" xfId="0" applyFont="1" applyFill="1" applyBorder="1" applyAlignment="1">
      <alignment horizontal="center"/>
    </xf>
    <xf numFmtId="0" fontId="23" fillId="35" borderId="12" xfId="0" applyFont="1" applyFill="1" applyBorder="1" applyAlignment="1">
      <alignment/>
    </xf>
    <xf numFmtId="0" fontId="24" fillId="35" borderId="14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/>
    </xf>
    <xf numFmtId="0" fontId="23" fillId="35" borderId="14" xfId="0" applyFont="1" applyFill="1" applyBorder="1" applyAlignment="1">
      <alignment horizontal="center"/>
    </xf>
    <xf numFmtId="49" fontId="23" fillId="35" borderId="0" xfId="0" applyNumberFormat="1" applyFont="1" applyFill="1" applyBorder="1" applyAlignment="1">
      <alignment horizontal="center"/>
    </xf>
    <xf numFmtId="185" fontId="23" fillId="35" borderId="14" xfId="42" applyNumberFormat="1" applyFont="1" applyFill="1" applyBorder="1" applyAlignment="1">
      <alignment/>
    </xf>
    <xf numFmtId="185" fontId="23" fillId="35" borderId="0" xfId="42" applyNumberFormat="1" applyFont="1" applyFill="1" applyBorder="1" applyAlignment="1">
      <alignment/>
    </xf>
    <xf numFmtId="185" fontId="23" fillId="35" borderId="12" xfId="42" applyNumberFormat="1" applyFont="1" applyFill="1" applyBorder="1" applyAlignment="1">
      <alignment/>
    </xf>
    <xf numFmtId="185" fontId="23" fillId="35" borderId="0" xfId="42" applyNumberFormat="1" applyFont="1" applyFill="1" applyBorder="1" applyAlignment="1">
      <alignment horizontal="center"/>
    </xf>
    <xf numFmtId="0" fontId="23" fillId="35" borderId="11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2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4" fillId="36" borderId="13" xfId="0" applyFont="1" applyFill="1" applyBorder="1" applyAlignment="1">
      <alignment/>
    </xf>
    <xf numFmtId="0" fontId="24" fillId="36" borderId="10" xfId="0" applyFont="1" applyFill="1" applyBorder="1" applyAlignment="1">
      <alignment horizontal="center"/>
    </xf>
    <xf numFmtId="0" fontId="24" fillId="36" borderId="11" xfId="0" applyFont="1" applyFill="1" applyBorder="1" applyAlignment="1">
      <alignment horizontal="center"/>
    </xf>
    <xf numFmtId="0" fontId="24" fillId="36" borderId="14" xfId="0" applyFont="1" applyFill="1" applyBorder="1" applyAlignment="1">
      <alignment/>
    </xf>
    <xf numFmtId="0" fontId="24" fillId="36" borderId="0" xfId="0" applyFont="1" applyFill="1" applyBorder="1" applyAlignment="1">
      <alignment horizontal="center"/>
    </xf>
    <xf numFmtId="0" fontId="24" fillId="36" borderId="12" xfId="0" applyFont="1" applyFill="1" applyBorder="1" applyAlignment="1">
      <alignment horizontal="center"/>
    </xf>
    <xf numFmtId="15" fontId="24" fillId="36" borderId="0" xfId="0" applyNumberFormat="1" applyFont="1" applyFill="1" applyBorder="1" applyAlignment="1">
      <alignment horizontal="center"/>
    </xf>
    <xf numFmtId="0" fontId="23" fillId="36" borderId="16" xfId="0" applyFont="1" applyFill="1" applyBorder="1" applyAlignment="1">
      <alignment/>
    </xf>
    <xf numFmtId="49" fontId="23" fillId="36" borderId="15" xfId="0" applyNumberFormat="1" applyFont="1" applyFill="1" applyBorder="1" applyAlignment="1">
      <alignment horizontal="center"/>
    </xf>
    <xf numFmtId="0" fontId="23" fillId="36" borderId="20" xfId="0" applyFont="1" applyFill="1" applyBorder="1" applyAlignment="1">
      <alignment horizontal="center"/>
    </xf>
    <xf numFmtId="0" fontId="23" fillId="36" borderId="14" xfId="0" applyFont="1" applyFill="1" applyBorder="1" applyAlignment="1">
      <alignment/>
    </xf>
    <xf numFmtId="49" fontId="23" fillId="36" borderId="0" xfId="0" applyNumberFormat="1" applyFont="1" applyFill="1" applyBorder="1" applyAlignment="1">
      <alignment horizontal="center"/>
    </xf>
    <xf numFmtId="0" fontId="23" fillId="36" borderId="12" xfId="0" applyFont="1" applyFill="1" applyBorder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6" borderId="0" xfId="0" applyFont="1" applyFill="1" applyBorder="1" applyAlignment="1">
      <alignment/>
    </xf>
    <xf numFmtId="0" fontId="23" fillId="36" borderId="12" xfId="0" applyFont="1" applyFill="1" applyBorder="1" applyAlignment="1">
      <alignment/>
    </xf>
    <xf numFmtId="185" fontId="23" fillId="36" borderId="0" xfId="42" applyNumberFormat="1" applyFont="1" applyFill="1" applyBorder="1" applyAlignment="1">
      <alignment horizontal="right"/>
    </xf>
    <xf numFmtId="185" fontId="23" fillId="36" borderId="12" xfId="42" applyNumberFormat="1" applyFont="1" applyFill="1" applyBorder="1" applyAlignment="1">
      <alignment horizontal="right"/>
    </xf>
    <xf numFmtId="185" fontId="23" fillId="36" borderId="15" xfId="42" applyNumberFormat="1" applyFont="1" applyFill="1" applyBorder="1" applyAlignment="1">
      <alignment horizontal="right"/>
    </xf>
    <xf numFmtId="185" fontId="23" fillId="36" borderId="20" xfId="42" applyNumberFormat="1" applyFont="1" applyFill="1" applyBorder="1" applyAlignment="1">
      <alignment horizontal="right"/>
    </xf>
    <xf numFmtId="185" fontId="24" fillId="36" borderId="30" xfId="42" applyNumberFormat="1" applyFont="1" applyFill="1" applyBorder="1" applyAlignment="1">
      <alignment horizontal="right"/>
    </xf>
    <xf numFmtId="185" fontId="24" fillId="36" borderId="31" xfId="42" applyNumberFormat="1" applyFont="1" applyFill="1" applyBorder="1" applyAlignment="1">
      <alignment horizontal="right"/>
    </xf>
    <xf numFmtId="185" fontId="23" fillId="36" borderId="0" xfId="42" applyNumberFormat="1" applyFont="1" applyFill="1" applyBorder="1" applyAlignment="1">
      <alignment/>
    </xf>
    <xf numFmtId="184" fontId="23" fillId="36" borderId="0" xfId="42" applyNumberFormat="1" applyFont="1" applyFill="1" applyBorder="1" applyAlignment="1">
      <alignment/>
    </xf>
    <xf numFmtId="184" fontId="23" fillId="36" borderId="12" xfId="42" applyNumberFormat="1" applyFont="1" applyFill="1" applyBorder="1" applyAlignment="1">
      <alignment/>
    </xf>
    <xf numFmtId="171" fontId="23" fillId="36" borderId="32" xfId="42" applyNumberFormat="1" applyFont="1" applyFill="1" applyBorder="1" applyAlignment="1">
      <alignment/>
    </xf>
    <xf numFmtId="171" fontId="23" fillId="36" borderId="0" xfId="42" applyNumberFormat="1" applyFont="1" applyFill="1" applyBorder="1" applyAlignment="1">
      <alignment/>
    </xf>
    <xf numFmtId="171" fontId="23" fillId="36" borderId="32" xfId="42" applyFont="1" applyFill="1" applyBorder="1" applyAlignment="1">
      <alignment/>
    </xf>
    <xf numFmtId="184" fontId="21" fillId="36" borderId="15" xfId="42" applyNumberFormat="1" applyFont="1" applyFill="1" applyBorder="1" applyAlignment="1">
      <alignment/>
    </xf>
    <xf numFmtId="184" fontId="21" fillId="36" borderId="20" xfId="42" applyNumberFormat="1" applyFont="1" applyFill="1" applyBorder="1" applyAlignment="1">
      <alignment/>
    </xf>
    <xf numFmtId="185" fontId="23" fillId="36" borderId="14" xfId="42" applyNumberFormat="1" applyFont="1" applyFill="1" applyBorder="1" applyAlignment="1">
      <alignment horizontal="right"/>
    </xf>
    <xf numFmtId="184" fontId="23" fillId="36" borderId="14" xfId="42" applyNumberFormat="1" applyFont="1" applyFill="1" applyBorder="1" applyAlignment="1">
      <alignment/>
    </xf>
    <xf numFmtId="187" fontId="23" fillId="36" borderId="32" xfId="42" applyNumberFormat="1" applyFont="1" applyFill="1" applyBorder="1" applyAlignment="1">
      <alignment/>
    </xf>
    <xf numFmtId="187" fontId="23" fillId="36" borderId="0" xfId="42" applyNumberFormat="1" applyFont="1" applyFill="1" applyBorder="1" applyAlignment="1">
      <alignment/>
    </xf>
    <xf numFmtId="184" fontId="21" fillId="36" borderId="16" xfId="42" applyNumberFormat="1" applyFont="1" applyFill="1" applyBorder="1" applyAlignment="1">
      <alignment/>
    </xf>
    <xf numFmtId="0" fontId="23" fillId="36" borderId="0" xfId="0" applyFont="1" applyFill="1" applyBorder="1" applyAlignment="1">
      <alignment horizontal="right"/>
    </xf>
    <xf numFmtId="0" fontId="23" fillId="36" borderId="12" xfId="0" applyFont="1" applyFill="1" applyBorder="1" applyAlignment="1">
      <alignment horizontal="right"/>
    </xf>
    <xf numFmtId="0" fontId="23" fillId="0" borderId="14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185" fontId="23" fillId="36" borderId="15" xfId="42" applyNumberFormat="1" applyFont="1" applyFill="1" applyBorder="1" applyAlignment="1">
      <alignment/>
    </xf>
    <xf numFmtId="184" fontId="23" fillId="36" borderId="20" xfId="42" applyNumberFormat="1" applyFont="1" applyFill="1" applyBorder="1" applyAlignment="1">
      <alignment/>
    </xf>
    <xf numFmtId="0" fontId="22" fillId="0" borderId="15" xfId="0" applyFont="1" applyBorder="1" applyAlignment="1">
      <alignment horizontal="center"/>
    </xf>
    <xf numFmtId="0" fontId="23" fillId="33" borderId="14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right"/>
    </xf>
    <xf numFmtId="185" fontId="23" fillId="35" borderId="15" xfId="42" applyNumberFormat="1" applyFont="1" applyFill="1" applyBorder="1" applyAlignment="1">
      <alignment/>
    </xf>
    <xf numFmtId="0" fontId="23" fillId="35" borderId="16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184" fontId="23" fillId="0" borderId="30" xfId="42" applyNumberFormat="1" applyFont="1" applyFill="1" applyBorder="1" applyAlignment="1">
      <alignment/>
    </xf>
    <xf numFmtId="0" fontId="30" fillId="0" borderId="12" xfId="0" applyFont="1" applyFill="1" applyBorder="1" applyAlignment="1">
      <alignment/>
    </xf>
    <xf numFmtId="184" fontId="23" fillId="0" borderId="15" xfId="42" applyNumberFormat="1" applyFont="1" applyFill="1" applyBorder="1" applyAlignment="1">
      <alignment/>
    </xf>
    <xf numFmtId="184" fontId="24" fillId="0" borderId="33" xfId="42" applyNumberFormat="1" applyFont="1" applyFill="1" applyBorder="1" applyAlignment="1">
      <alignment/>
    </xf>
    <xf numFmtId="185" fontId="23" fillId="0" borderId="15" xfId="42" applyNumberFormat="1" applyFont="1" applyFill="1" applyBorder="1" applyAlignment="1">
      <alignment/>
    </xf>
    <xf numFmtId="184" fontId="23" fillId="0" borderId="34" xfId="42" applyNumberFormat="1" applyFont="1" applyFill="1" applyBorder="1" applyAlignment="1">
      <alignment/>
    </xf>
    <xf numFmtId="4" fontId="23" fillId="0" borderId="0" xfId="42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184" fontId="2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4" fillId="36" borderId="16" xfId="0" applyFont="1" applyFill="1" applyBorder="1" applyAlignment="1">
      <alignment/>
    </xf>
    <xf numFmtId="184" fontId="23" fillId="36" borderId="30" xfId="42" applyNumberFormat="1" applyFont="1" applyFill="1" applyBorder="1" applyAlignment="1">
      <alignment/>
    </xf>
    <xf numFmtId="184" fontId="23" fillId="36" borderId="31" xfId="42" applyNumberFormat="1" applyFont="1" applyFill="1" applyBorder="1" applyAlignment="1">
      <alignment/>
    </xf>
    <xf numFmtId="184" fontId="23" fillId="36" borderId="15" xfId="42" applyNumberFormat="1" applyFont="1" applyFill="1" applyBorder="1" applyAlignment="1">
      <alignment/>
    </xf>
    <xf numFmtId="184" fontId="24" fillId="36" borderId="33" xfId="42" applyNumberFormat="1" applyFont="1" applyFill="1" applyBorder="1" applyAlignment="1">
      <alignment/>
    </xf>
    <xf numFmtId="184" fontId="24" fillId="36" borderId="35" xfId="42" applyNumberFormat="1" applyFont="1" applyFill="1" applyBorder="1" applyAlignment="1">
      <alignment/>
    </xf>
    <xf numFmtId="4" fontId="23" fillId="36" borderId="0" xfId="42" applyNumberFormat="1" applyFont="1" applyFill="1" applyBorder="1" applyAlignment="1">
      <alignment/>
    </xf>
    <xf numFmtId="0" fontId="23" fillId="36" borderId="15" xfId="0" applyFont="1" applyFill="1" applyBorder="1" applyAlignment="1">
      <alignment/>
    </xf>
    <xf numFmtId="0" fontId="23" fillId="36" borderId="20" xfId="0" applyFont="1" applyFill="1" applyBorder="1" applyAlignment="1">
      <alignment/>
    </xf>
    <xf numFmtId="0" fontId="24" fillId="36" borderId="0" xfId="0" applyFont="1" applyFill="1" applyBorder="1" applyAlignment="1">
      <alignment horizontal="right"/>
    </xf>
    <xf numFmtId="0" fontId="24" fillId="36" borderId="12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24" fillId="36" borderId="14" xfId="0" applyFont="1" applyFill="1" applyBorder="1" applyAlignment="1">
      <alignment horizontal="right"/>
    </xf>
    <xf numFmtId="0" fontId="23" fillId="35" borderId="13" xfId="0" applyFont="1" applyFill="1" applyBorder="1" applyAlignment="1">
      <alignment/>
    </xf>
    <xf numFmtId="0" fontId="23" fillId="35" borderId="10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34" fillId="0" borderId="14" xfId="0" applyFont="1" applyFill="1" applyBorder="1" applyAlignment="1">
      <alignment/>
    </xf>
    <xf numFmtId="0" fontId="34" fillId="0" borderId="12" xfId="0" applyFont="1" applyFill="1" applyBorder="1" applyAlignment="1">
      <alignment horizontal="center"/>
    </xf>
    <xf numFmtId="0" fontId="23" fillId="0" borderId="26" xfId="0" applyFont="1" applyFill="1" applyBorder="1" applyAlignment="1">
      <alignment/>
    </xf>
    <xf numFmtId="184" fontId="23" fillId="0" borderId="36" xfId="42" applyNumberFormat="1" applyFont="1" applyFill="1" applyBorder="1" applyAlignment="1">
      <alignment/>
    </xf>
    <xf numFmtId="185" fontId="24" fillId="36" borderId="22" xfId="42" applyNumberFormat="1" applyFont="1" applyFill="1" applyBorder="1" applyAlignment="1">
      <alignment/>
    </xf>
    <xf numFmtId="0" fontId="23" fillId="36" borderId="26" xfId="0" applyFont="1" applyFill="1" applyBorder="1" applyAlignment="1">
      <alignment/>
    </xf>
    <xf numFmtId="184" fontId="23" fillId="36" borderId="27" xfId="42" applyNumberFormat="1" applyFont="1" applyFill="1" applyBorder="1" applyAlignment="1">
      <alignment/>
    </xf>
    <xf numFmtId="184" fontId="23" fillId="36" borderId="36" xfId="42" applyNumberFormat="1" applyFont="1" applyFill="1" applyBorder="1" applyAlignment="1">
      <alignment/>
    </xf>
    <xf numFmtId="185" fontId="24" fillId="36" borderId="28" xfId="42" applyNumberFormat="1" applyFont="1" applyFill="1" applyBorder="1" applyAlignment="1">
      <alignment/>
    </xf>
    <xf numFmtId="0" fontId="23" fillId="33" borderId="12" xfId="0" applyFont="1" applyFill="1" applyBorder="1" applyAlignment="1">
      <alignment horizontal="right"/>
    </xf>
    <xf numFmtId="0" fontId="22" fillId="0" borderId="11" xfId="0" applyFont="1" applyBorder="1" applyAlignment="1">
      <alignment/>
    </xf>
    <xf numFmtId="0" fontId="22" fillId="35" borderId="17" xfId="0" applyFont="1" applyFill="1" applyBorder="1" applyAlignment="1">
      <alignment/>
    </xf>
    <xf numFmtId="0" fontId="22" fillId="35" borderId="11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35" borderId="10" xfId="0" applyFont="1" applyFill="1" applyBorder="1" applyAlignment="1">
      <alignment/>
    </xf>
    <xf numFmtId="0" fontId="23" fillId="35" borderId="12" xfId="0" applyFont="1" applyFill="1" applyBorder="1" applyAlignment="1">
      <alignment horizontal="center"/>
    </xf>
    <xf numFmtId="185" fontId="2" fillId="35" borderId="0" xfId="42" applyNumberFormat="1" applyFont="1" applyFill="1" applyAlignment="1">
      <alignment/>
    </xf>
    <xf numFmtId="185" fontId="23" fillId="35" borderId="20" xfId="42" applyNumberFormat="1" applyFont="1" applyFill="1" applyBorder="1" applyAlignment="1">
      <alignment/>
    </xf>
    <xf numFmtId="185" fontId="23" fillId="35" borderId="16" xfId="42" applyNumberFormat="1" applyFont="1" applyFill="1" applyBorder="1" applyAlignment="1">
      <alignment/>
    </xf>
    <xf numFmtId="0" fontId="24" fillId="35" borderId="14" xfId="0" applyFont="1" applyFill="1" applyBorder="1" applyAlignment="1">
      <alignment/>
    </xf>
    <xf numFmtId="0" fontId="24" fillId="35" borderId="12" xfId="0" applyFont="1" applyFill="1" applyBorder="1" applyAlignment="1">
      <alignment horizontal="center"/>
    </xf>
    <xf numFmtId="0" fontId="24" fillId="35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5" fontId="2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33" fillId="34" borderId="12" xfId="0" applyFont="1" applyFill="1" applyBorder="1" applyAlignment="1">
      <alignment horizontal="center"/>
    </xf>
    <xf numFmtId="0" fontId="35" fillId="0" borderId="0" xfId="0" applyFont="1" applyBorder="1" applyAlignment="1">
      <alignment/>
    </xf>
    <xf numFmtId="185" fontId="23" fillId="36" borderId="30" xfId="42" applyNumberFormat="1" applyFont="1" applyFill="1" applyBorder="1" applyAlignment="1">
      <alignment/>
    </xf>
    <xf numFmtId="185" fontId="24" fillId="36" borderId="0" xfId="42" applyNumberFormat="1" applyFont="1" applyFill="1" applyBorder="1" applyAlignment="1">
      <alignment/>
    </xf>
    <xf numFmtId="184" fontId="24" fillId="36" borderId="12" xfId="42" applyNumberFormat="1" applyFont="1" applyFill="1" applyBorder="1" applyAlignment="1">
      <alignment/>
    </xf>
    <xf numFmtId="185" fontId="24" fillId="33" borderId="0" xfId="42" applyNumberFormat="1" applyFont="1" applyFill="1" applyBorder="1" applyAlignment="1">
      <alignment/>
    </xf>
    <xf numFmtId="184" fontId="24" fillId="33" borderId="12" xfId="42" applyNumberFormat="1" applyFont="1" applyFill="1" applyBorder="1" applyAlignment="1">
      <alignment/>
    </xf>
    <xf numFmtId="185" fontId="24" fillId="36" borderId="32" xfId="42" applyNumberFormat="1" applyFont="1" applyFill="1" applyBorder="1" applyAlignment="1">
      <alignment/>
    </xf>
    <xf numFmtId="185" fontId="24" fillId="33" borderId="32" xfId="42" applyNumberFormat="1" applyFont="1" applyFill="1" applyBorder="1" applyAlignment="1">
      <alignment/>
    </xf>
    <xf numFmtId="184" fontId="24" fillId="33" borderId="0" xfId="42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85" fontId="24" fillId="36" borderId="15" xfId="42" applyNumberFormat="1" applyFont="1" applyFill="1" applyBorder="1" applyAlignment="1">
      <alignment/>
    </xf>
    <xf numFmtId="185" fontId="24" fillId="33" borderId="15" xfId="42" applyNumberFormat="1" applyFont="1" applyFill="1" applyBorder="1" applyAlignment="1">
      <alignment/>
    </xf>
    <xf numFmtId="0" fontId="22" fillId="37" borderId="0" xfId="0" applyFont="1" applyFill="1" applyAlignment="1">
      <alignment horizontal="center"/>
    </xf>
    <xf numFmtId="0" fontId="22" fillId="37" borderId="0" xfId="0" applyFont="1" applyFill="1" applyAlignment="1">
      <alignment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36" fillId="0" borderId="0" xfId="46" applyNumberFormat="1" applyFont="1" applyBorder="1">
      <alignment/>
      <protection/>
    </xf>
    <xf numFmtId="0" fontId="22" fillId="0" borderId="0" xfId="0" applyNumberFormat="1" applyFont="1" applyBorder="1" applyAlignment="1">
      <alignment/>
    </xf>
    <xf numFmtId="185" fontId="32" fillId="0" borderId="0" xfId="42" applyNumberFormat="1" applyFont="1" applyBorder="1" applyAlignment="1">
      <alignment/>
    </xf>
    <xf numFmtId="0" fontId="32" fillId="0" borderId="0" xfId="46" applyNumberFormat="1" applyFont="1" applyBorder="1">
      <alignment/>
      <protection/>
    </xf>
    <xf numFmtId="0" fontId="23" fillId="0" borderId="16" xfId="0" applyFont="1" applyBorder="1" applyAlignment="1">
      <alignment horizontal="center"/>
    </xf>
    <xf numFmtId="185" fontId="37" fillId="0" borderId="0" xfId="42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 horizontal="center"/>
    </xf>
    <xf numFmtId="185" fontId="32" fillId="0" borderId="0" xfId="42" applyNumberFormat="1" applyFont="1" applyFill="1" applyBorder="1" applyAlignment="1">
      <alignment/>
    </xf>
    <xf numFmtId="185" fontId="38" fillId="0" borderId="0" xfId="42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39" fillId="0" borderId="0" xfId="46" applyNumberFormat="1" applyFont="1" applyBorder="1">
      <alignment/>
      <protection/>
    </xf>
    <xf numFmtId="0" fontId="23" fillId="0" borderId="15" xfId="0" applyFont="1" applyBorder="1" applyAlignment="1">
      <alignment horizontal="center"/>
    </xf>
    <xf numFmtId="185" fontId="22" fillId="0" borderId="0" xfId="0" applyNumberFormat="1" applyFont="1" applyBorder="1" applyAlignment="1">
      <alignment/>
    </xf>
    <xf numFmtId="185" fontId="60" fillId="0" borderId="0" xfId="42" applyNumberFormat="1" applyFont="1" applyFill="1" applyBorder="1" applyAlignment="1">
      <alignment/>
    </xf>
    <xf numFmtId="169" fontId="24" fillId="0" borderId="0" xfId="0" applyNumberFormat="1" applyFont="1" applyFill="1" applyBorder="1" applyAlignment="1">
      <alignment/>
    </xf>
    <xf numFmtId="169" fontId="2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23" fillId="0" borderId="0" xfId="42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69" fontId="29" fillId="0" borderId="0" xfId="0" applyNumberFormat="1" applyFont="1" applyFill="1" applyBorder="1" applyAlignment="1">
      <alignment/>
    </xf>
    <xf numFmtId="185" fontId="23" fillId="0" borderId="0" xfId="0" applyNumberFormat="1" applyFont="1" applyFill="1" applyAlignment="1">
      <alignment/>
    </xf>
    <xf numFmtId="185" fontId="23" fillId="0" borderId="15" xfId="42" applyNumberFormat="1" applyFont="1" applyFill="1" applyBorder="1" applyAlignment="1">
      <alignment horizontal="right"/>
    </xf>
    <xf numFmtId="185" fontId="24" fillId="0" borderId="30" xfId="42" applyNumberFormat="1" applyFont="1" applyFill="1" applyBorder="1" applyAlignment="1">
      <alignment horizontal="right"/>
    </xf>
    <xf numFmtId="187" fontId="23" fillId="0" borderId="32" xfId="42" applyNumberFormat="1" applyFont="1" applyFill="1" applyBorder="1" applyAlignment="1">
      <alignment/>
    </xf>
    <xf numFmtId="187" fontId="23" fillId="0" borderId="0" xfId="42" applyNumberFormat="1" applyFont="1" applyFill="1" applyBorder="1" applyAlignment="1">
      <alignment/>
    </xf>
    <xf numFmtId="171" fontId="23" fillId="0" borderId="32" xfId="42" applyFont="1" applyFill="1" applyBorder="1" applyAlignment="1">
      <alignment/>
    </xf>
    <xf numFmtId="185" fontId="23" fillId="35" borderId="12" xfId="42" applyNumberFormat="1" applyFont="1" applyFill="1" applyBorder="1" applyAlignment="1">
      <alignment horizontal="center"/>
    </xf>
    <xf numFmtId="185" fontId="23" fillId="35" borderId="14" xfId="42" applyNumberFormat="1" applyFont="1" applyFill="1" applyBorder="1" applyAlignment="1">
      <alignment horizontal="center"/>
    </xf>
    <xf numFmtId="185" fontId="23" fillId="35" borderId="22" xfId="42" applyNumberFormat="1" applyFont="1" applyFill="1" applyBorder="1" applyAlignment="1">
      <alignment/>
    </xf>
    <xf numFmtId="185" fontId="23" fillId="0" borderId="30" xfId="42" applyNumberFormat="1" applyFont="1" applyFill="1" applyBorder="1" applyAlignment="1">
      <alignment/>
    </xf>
    <xf numFmtId="185" fontId="24" fillId="0" borderId="32" xfId="42" applyNumberFormat="1" applyFont="1" applyFill="1" applyBorder="1" applyAlignment="1">
      <alignment/>
    </xf>
    <xf numFmtId="185" fontId="24" fillId="0" borderId="15" xfId="42" applyNumberFormat="1" applyFont="1" applyFill="1" applyBorder="1" applyAlignment="1">
      <alignment/>
    </xf>
    <xf numFmtId="185" fontId="24" fillId="0" borderId="22" xfId="42" applyNumberFormat="1" applyFont="1" applyFill="1" applyBorder="1" applyAlignment="1">
      <alignment/>
    </xf>
    <xf numFmtId="184" fontId="23" fillId="0" borderId="27" xfId="42" applyNumberFormat="1" applyFont="1" applyFill="1" applyBorder="1" applyAlignment="1">
      <alignment/>
    </xf>
    <xf numFmtId="185" fontId="24" fillId="0" borderId="28" xfId="42" applyNumberFormat="1" applyFont="1" applyFill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3" fillId="38" borderId="14" xfId="0" applyFont="1" applyFill="1" applyBorder="1" applyAlignment="1">
      <alignment/>
    </xf>
    <xf numFmtId="0" fontId="32" fillId="38" borderId="0" xfId="0" applyFont="1" applyFill="1" applyBorder="1" applyAlignment="1">
      <alignment/>
    </xf>
    <xf numFmtId="0" fontId="23" fillId="38" borderId="0" xfId="0" applyFont="1" applyFill="1" applyBorder="1" applyAlignment="1">
      <alignment/>
    </xf>
    <xf numFmtId="0" fontId="32" fillId="38" borderId="0" xfId="0" applyFont="1" applyFill="1" applyAlignment="1">
      <alignment/>
    </xf>
    <xf numFmtId="0" fontId="36" fillId="38" borderId="0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24" fillId="0" borderId="0" xfId="0" applyFont="1" applyBorder="1" applyAlignment="1" quotePrefix="1">
      <alignment/>
    </xf>
    <xf numFmtId="0" fontId="23" fillId="8" borderId="14" xfId="0" applyFont="1" applyFill="1" applyBorder="1" applyAlignment="1">
      <alignment/>
    </xf>
    <xf numFmtId="185" fontId="23" fillId="8" borderId="0" xfId="42" applyNumberFormat="1" applyFont="1" applyFill="1" applyBorder="1" applyAlignment="1">
      <alignment/>
    </xf>
    <xf numFmtId="185" fontId="23" fillId="8" borderId="12" xfId="42" applyNumberFormat="1" applyFont="1" applyFill="1" applyBorder="1" applyAlignment="1">
      <alignment/>
    </xf>
    <xf numFmtId="185" fontId="23" fillId="8" borderId="14" xfId="42" applyNumberFormat="1" applyFont="1" applyFill="1" applyBorder="1" applyAlignment="1">
      <alignment/>
    </xf>
    <xf numFmtId="185" fontId="23" fillId="8" borderId="15" xfId="42" applyNumberFormat="1" applyFont="1" applyFill="1" applyBorder="1" applyAlignment="1">
      <alignment/>
    </xf>
    <xf numFmtId="185" fontId="23" fillId="8" borderId="22" xfId="42" applyNumberFormat="1" applyFont="1" applyFill="1" applyBorder="1" applyAlignment="1">
      <alignment/>
    </xf>
    <xf numFmtId="0" fontId="23" fillId="8" borderId="16" xfId="0" applyFont="1" applyFill="1" applyBorder="1" applyAlignment="1">
      <alignment/>
    </xf>
    <xf numFmtId="185" fontId="23" fillId="8" borderId="20" xfId="42" applyNumberFormat="1" applyFont="1" applyFill="1" applyBorder="1" applyAlignment="1">
      <alignment/>
    </xf>
    <xf numFmtId="185" fontId="23" fillId="8" borderId="16" xfId="42" applyNumberFormat="1" applyFont="1" applyFill="1" applyBorder="1" applyAlignment="1">
      <alignment/>
    </xf>
    <xf numFmtId="185" fontId="24" fillId="0" borderId="0" xfId="42" applyNumberFormat="1" applyFont="1" applyFill="1" applyBorder="1" applyAlignment="1">
      <alignment horizontal="right"/>
    </xf>
    <xf numFmtId="185" fontId="24" fillId="36" borderId="0" xfId="42" applyNumberFormat="1" applyFont="1" applyFill="1" applyBorder="1" applyAlignment="1">
      <alignment horizontal="right"/>
    </xf>
    <xf numFmtId="185" fontId="24" fillId="36" borderId="12" xfId="42" applyNumberFormat="1" applyFont="1" applyFill="1" applyBorder="1" applyAlignment="1">
      <alignment horizontal="right"/>
    </xf>
    <xf numFmtId="185" fontId="24" fillId="0" borderId="14" xfId="42" applyNumberFormat="1" applyFont="1" applyFill="1" applyBorder="1" applyAlignment="1">
      <alignment horizontal="right"/>
    </xf>
    <xf numFmtId="185" fontId="24" fillId="36" borderId="32" xfId="42" applyNumberFormat="1" applyFont="1" applyFill="1" applyBorder="1" applyAlignment="1">
      <alignment horizontal="right"/>
    </xf>
    <xf numFmtId="185" fontId="24" fillId="36" borderId="37" xfId="42" applyNumberFormat="1" applyFont="1" applyFill="1" applyBorder="1" applyAlignment="1">
      <alignment horizontal="right"/>
    </xf>
    <xf numFmtId="185" fontId="23" fillId="36" borderId="10" xfId="42" applyNumberFormat="1" applyFont="1" applyFill="1" applyBorder="1" applyAlignment="1">
      <alignment horizontal="right"/>
    </xf>
    <xf numFmtId="185" fontId="23" fillId="36" borderId="11" xfId="42" applyNumberFormat="1" applyFont="1" applyFill="1" applyBorder="1" applyAlignment="1">
      <alignment horizontal="right"/>
    </xf>
    <xf numFmtId="185" fontId="24" fillId="0" borderId="38" xfId="42" applyNumberFormat="1" applyFont="1" applyFill="1" applyBorder="1" applyAlignment="1">
      <alignment horizontal="right"/>
    </xf>
    <xf numFmtId="185" fontId="24" fillId="0" borderId="32" xfId="42" applyNumberFormat="1" applyFont="1" applyFill="1" applyBorder="1" applyAlignment="1">
      <alignment horizontal="right"/>
    </xf>
    <xf numFmtId="185" fontId="23" fillId="0" borderId="13" xfId="42" applyNumberFormat="1" applyFont="1" applyFill="1" applyBorder="1" applyAlignment="1">
      <alignment horizontal="right"/>
    </xf>
    <xf numFmtId="185" fontId="23" fillId="0" borderId="10" xfId="42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36" fillId="0" borderId="0" xfId="0" applyFont="1" applyAlignment="1">
      <alignment horizontal="center" wrapText="1"/>
    </xf>
    <xf numFmtId="0" fontId="42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33" fillId="34" borderId="14" xfId="0" applyFont="1" applyFill="1" applyBorder="1" applyAlignment="1">
      <alignment horizontal="center"/>
    </xf>
    <xf numFmtId="0" fontId="33" fillId="34" borderId="0" xfId="0" applyFont="1" applyFill="1" applyBorder="1" applyAlignment="1">
      <alignment horizontal="center"/>
    </xf>
    <xf numFmtId="0" fontId="33" fillId="34" borderId="12" xfId="0" applyFont="1" applyFill="1" applyBorder="1" applyAlignment="1">
      <alignment horizontal="center"/>
    </xf>
    <xf numFmtId="0" fontId="42" fillId="35" borderId="0" xfId="0" applyFont="1" applyFill="1" applyAlignment="1">
      <alignment horizontal="center"/>
    </xf>
    <xf numFmtId="0" fontId="22" fillId="35" borderId="0" xfId="0" applyFont="1" applyFill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0</xdr:row>
      <xdr:rowOff>228600</xdr:rowOff>
    </xdr:from>
    <xdr:to>
      <xdr:col>3</xdr:col>
      <xdr:colOff>1409700</xdr:colOff>
      <xdr:row>1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28600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219075</xdr:rowOff>
    </xdr:from>
    <xdr:to>
      <xdr:col>3</xdr:col>
      <xdr:colOff>762000</xdr:colOff>
      <xdr:row>2</xdr:row>
      <xdr:rowOff>28575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1907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1200150</xdr:colOff>
      <xdr:row>0</xdr:row>
      <xdr:rowOff>228600</xdr:rowOff>
    </xdr:from>
    <xdr:to>
      <xdr:col>6</xdr:col>
      <xdr:colOff>1590675</xdr:colOff>
      <xdr:row>1</xdr:row>
      <xdr:rowOff>161925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228600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0</xdr:row>
      <xdr:rowOff>276225</xdr:rowOff>
    </xdr:from>
    <xdr:to>
      <xdr:col>7</xdr:col>
      <xdr:colOff>19050</xdr:colOff>
      <xdr:row>2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76225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showGridLines="0" tabSelected="1" zoomScale="80" zoomScaleNormal="80" zoomScaleSheetLayoutView="75" zoomScalePageLayoutView="0" workbookViewId="0" topLeftCell="A1">
      <selection activeCell="D55" sqref="D55"/>
    </sheetView>
  </sheetViews>
  <sheetFormatPr defaultColWidth="9.140625" defaultRowHeight="12.75"/>
  <cols>
    <col min="1" max="1" width="2.28125" style="0" customWidth="1"/>
    <col min="3" max="3" width="7.57421875" style="0" customWidth="1"/>
    <col min="4" max="4" width="22.00390625" style="0" customWidth="1"/>
    <col min="5" max="5" width="7.140625" style="0" customWidth="1"/>
    <col min="6" max="6" width="2.28125" style="0" customWidth="1"/>
    <col min="7" max="7" width="11.28125" style="0" customWidth="1"/>
    <col min="8" max="8" width="2.28125" style="0" customWidth="1"/>
    <col min="9" max="9" width="3.140625" style="0" customWidth="1"/>
    <col min="10" max="10" width="11.28125" style="0" customWidth="1"/>
    <col min="11" max="11" width="2.421875" style="0" customWidth="1"/>
    <col min="12" max="12" width="3.57421875" style="0" customWidth="1"/>
    <col min="13" max="13" width="3.140625" style="0" customWidth="1"/>
    <col min="14" max="14" width="11.28125" style="0" customWidth="1"/>
    <col min="15" max="15" width="2.7109375" style="0" customWidth="1"/>
    <col min="16" max="16" width="2.8515625" style="0" customWidth="1"/>
    <col min="17" max="17" width="13.00390625" style="0" customWidth="1"/>
    <col min="18" max="18" width="2.140625" style="0" customWidth="1"/>
    <col min="19" max="19" width="4.140625" style="0" customWidth="1"/>
    <col min="20" max="20" width="17.7109375" style="19" hidden="1" customWidth="1"/>
    <col min="21" max="21" width="0" style="19" hidden="1" customWidth="1"/>
    <col min="22" max="22" width="16.57421875" style="31" hidden="1" customWidth="1"/>
  </cols>
  <sheetData>
    <row r="1" spans="1:22" ht="39.75" customHeight="1">
      <c r="A1" s="376" t="s">
        <v>31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4"/>
      <c r="T1" s="66"/>
      <c r="U1" s="66"/>
      <c r="V1" s="80"/>
    </row>
    <row r="2" spans="1:22" ht="12.75" customHeight="1">
      <c r="A2" s="377" t="s">
        <v>32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4"/>
      <c r="T2" s="66"/>
      <c r="U2" s="66"/>
      <c r="V2" s="80"/>
    </row>
    <row r="3" spans="1:22" ht="22.5" customHeight="1">
      <c r="A3" s="34"/>
      <c r="B3" s="369" t="s">
        <v>143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66"/>
      <c r="U3" s="66"/>
      <c r="V3" s="80"/>
    </row>
    <row r="4" spans="1:22" ht="22.5" customHeight="1">
      <c r="A4" s="369" t="s">
        <v>150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4"/>
      <c r="T4" s="66"/>
      <c r="U4" s="66"/>
      <c r="V4" s="80"/>
    </row>
    <row r="5" spans="1:22" ht="12.75" customHeight="1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4"/>
      <c r="T5" s="66"/>
      <c r="U5" s="66"/>
      <c r="V5" s="80"/>
    </row>
    <row r="6" spans="1:22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66"/>
      <c r="U6" s="66"/>
      <c r="V6" s="80"/>
    </row>
    <row r="7" spans="1:22" ht="6.75" customHeight="1">
      <c r="A7" s="35"/>
      <c r="B7" s="36"/>
      <c r="C7" s="36"/>
      <c r="D7" s="36"/>
      <c r="E7" s="37"/>
      <c r="F7" s="143"/>
      <c r="G7" s="144"/>
      <c r="H7" s="145" t="s">
        <v>0</v>
      </c>
      <c r="I7" s="144"/>
      <c r="J7" s="144"/>
      <c r="K7" s="146"/>
      <c r="L7" s="117"/>
      <c r="M7" s="143"/>
      <c r="N7" s="144"/>
      <c r="O7" s="145" t="s">
        <v>0</v>
      </c>
      <c r="P7" s="144"/>
      <c r="Q7" s="144"/>
      <c r="R7" s="146"/>
      <c r="S7" s="117"/>
      <c r="T7" s="66"/>
      <c r="U7" s="66"/>
      <c r="V7" s="80"/>
    </row>
    <row r="8" spans="1:22" ht="13.5" customHeight="1">
      <c r="A8" s="38"/>
      <c r="B8" s="39"/>
      <c r="C8" s="39"/>
      <c r="D8" s="39"/>
      <c r="E8" s="40"/>
      <c r="F8" s="370" t="s">
        <v>135</v>
      </c>
      <c r="G8" s="371"/>
      <c r="H8" s="371"/>
      <c r="I8" s="371"/>
      <c r="J8" s="371"/>
      <c r="K8" s="372"/>
      <c r="L8" s="56"/>
      <c r="M8" s="370" t="s">
        <v>134</v>
      </c>
      <c r="N8" s="371"/>
      <c r="O8" s="371"/>
      <c r="P8" s="371"/>
      <c r="Q8" s="371"/>
      <c r="R8" s="372"/>
      <c r="S8" s="117"/>
      <c r="T8" s="66"/>
      <c r="U8" s="66"/>
      <c r="V8" s="80"/>
    </row>
    <row r="9" spans="1:22" ht="6" customHeight="1">
      <c r="A9" s="38"/>
      <c r="B9" s="39"/>
      <c r="C9" s="39"/>
      <c r="D9" s="39"/>
      <c r="E9" s="40"/>
      <c r="F9" s="130"/>
      <c r="G9" s="56"/>
      <c r="H9" s="72"/>
      <c r="I9" s="56"/>
      <c r="J9" s="56"/>
      <c r="K9" s="129"/>
      <c r="L9" s="55"/>
      <c r="M9" s="130"/>
      <c r="N9" s="56"/>
      <c r="O9" s="72"/>
      <c r="P9" s="56"/>
      <c r="Q9" s="56"/>
      <c r="R9" s="129"/>
      <c r="S9" s="117"/>
      <c r="T9" s="66"/>
      <c r="U9" s="66"/>
      <c r="V9" s="80"/>
    </row>
    <row r="10" spans="1:22" ht="9.75" customHeight="1">
      <c r="A10" s="38"/>
      <c r="B10" s="39"/>
      <c r="C10" s="39"/>
      <c r="D10" s="39"/>
      <c r="E10" s="42"/>
      <c r="F10" s="166"/>
      <c r="G10" s="167"/>
      <c r="H10" s="168"/>
      <c r="I10" s="118"/>
      <c r="J10" s="119"/>
      <c r="K10" s="120"/>
      <c r="L10" s="43"/>
      <c r="M10" s="166"/>
      <c r="N10" s="167"/>
      <c r="O10" s="168"/>
      <c r="P10" s="118"/>
      <c r="Q10" s="119"/>
      <c r="R10" s="120"/>
      <c r="S10" s="34"/>
      <c r="T10" s="66"/>
      <c r="U10" s="66"/>
      <c r="V10" s="80"/>
    </row>
    <row r="11" spans="1:22" ht="12.75" customHeight="1">
      <c r="A11" s="38"/>
      <c r="B11" s="39"/>
      <c r="C11" s="39"/>
      <c r="D11" s="39"/>
      <c r="E11" s="42"/>
      <c r="F11" s="169"/>
      <c r="G11" s="170" t="s">
        <v>11</v>
      </c>
      <c r="H11" s="171"/>
      <c r="I11" s="121"/>
      <c r="J11" s="122" t="s">
        <v>12</v>
      </c>
      <c r="K11" s="123"/>
      <c r="L11" s="43"/>
      <c r="M11" s="169"/>
      <c r="N11" s="170" t="s">
        <v>11</v>
      </c>
      <c r="O11" s="171"/>
      <c r="P11" s="121"/>
      <c r="Q11" s="122" t="s">
        <v>12</v>
      </c>
      <c r="R11" s="123"/>
      <c r="S11" s="34"/>
      <c r="T11" s="277"/>
      <c r="U11" s="293"/>
      <c r="V11" s="317"/>
    </row>
    <row r="12" spans="1:22" ht="12.75" customHeight="1">
      <c r="A12" s="38"/>
      <c r="B12" s="39"/>
      <c r="C12" s="39"/>
      <c r="D12" s="39"/>
      <c r="E12" s="42"/>
      <c r="F12" s="169"/>
      <c r="G12" s="170" t="s">
        <v>13</v>
      </c>
      <c r="H12" s="171"/>
      <c r="I12" s="121"/>
      <c r="J12" s="122" t="s">
        <v>14</v>
      </c>
      <c r="K12" s="123"/>
      <c r="L12" s="43"/>
      <c r="M12" s="169"/>
      <c r="N12" s="170" t="s">
        <v>2</v>
      </c>
      <c r="O12" s="171"/>
      <c r="P12" s="121"/>
      <c r="Q12" s="122" t="s">
        <v>14</v>
      </c>
      <c r="R12" s="123"/>
      <c r="S12" s="34"/>
      <c r="T12" s="277"/>
      <c r="U12" s="293"/>
      <c r="V12" s="318"/>
    </row>
    <row r="13" spans="1:22" ht="12.75" customHeight="1">
      <c r="A13" s="38"/>
      <c r="B13" s="39"/>
      <c r="C13" s="39"/>
      <c r="D13" s="39"/>
      <c r="E13" s="44"/>
      <c r="F13" s="169"/>
      <c r="G13" s="170" t="s">
        <v>125</v>
      </c>
      <c r="H13" s="171"/>
      <c r="I13" s="121"/>
      <c r="J13" s="122" t="s">
        <v>2</v>
      </c>
      <c r="K13" s="123"/>
      <c r="L13" s="43"/>
      <c r="M13" s="169"/>
      <c r="N13" s="170" t="s">
        <v>15</v>
      </c>
      <c r="O13" s="171"/>
      <c r="P13" s="121"/>
      <c r="Q13" s="122" t="s">
        <v>127</v>
      </c>
      <c r="R13" s="123"/>
      <c r="S13" s="34"/>
      <c r="T13" s="277"/>
      <c r="U13" s="293"/>
      <c r="V13" s="317"/>
    </row>
    <row r="14" spans="1:22" ht="12.75" customHeight="1">
      <c r="A14" s="38"/>
      <c r="B14" s="39"/>
      <c r="C14" s="39"/>
      <c r="D14" s="39"/>
      <c r="E14" s="44" t="s">
        <v>78</v>
      </c>
      <c r="F14" s="169"/>
      <c r="G14" s="172">
        <v>41455</v>
      </c>
      <c r="H14" s="171"/>
      <c r="I14" s="121"/>
      <c r="J14" s="124">
        <v>41090</v>
      </c>
      <c r="K14" s="123"/>
      <c r="L14" s="43"/>
      <c r="M14" s="169"/>
      <c r="N14" s="172">
        <f>G14</f>
        <v>41455</v>
      </c>
      <c r="O14" s="171"/>
      <c r="P14" s="121"/>
      <c r="Q14" s="124">
        <f>J14</f>
        <v>41090</v>
      </c>
      <c r="R14" s="123"/>
      <c r="S14" s="34"/>
      <c r="T14" s="124"/>
      <c r="U14" s="293"/>
      <c r="V14" s="317"/>
    </row>
    <row r="15" spans="1:22" ht="12.75" customHeight="1">
      <c r="A15" s="45"/>
      <c r="B15" s="46"/>
      <c r="C15" s="46"/>
      <c r="D15" s="46"/>
      <c r="E15" s="47"/>
      <c r="F15" s="173"/>
      <c r="G15" s="174" t="s">
        <v>1</v>
      </c>
      <c r="H15" s="175"/>
      <c r="I15" s="125"/>
      <c r="J15" s="126" t="s">
        <v>1</v>
      </c>
      <c r="K15" s="127"/>
      <c r="L15" s="41"/>
      <c r="M15" s="173"/>
      <c r="N15" s="174" t="s">
        <v>1</v>
      </c>
      <c r="O15" s="175"/>
      <c r="P15" s="125"/>
      <c r="Q15" s="126" t="s">
        <v>1</v>
      </c>
      <c r="R15" s="127"/>
      <c r="S15" s="34"/>
      <c r="T15" s="66"/>
      <c r="U15" s="66"/>
      <c r="V15" s="80"/>
    </row>
    <row r="16" spans="1:22" ht="15">
      <c r="A16" s="38"/>
      <c r="B16" s="39"/>
      <c r="C16" s="39"/>
      <c r="D16" s="39"/>
      <c r="E16" s="49"/>
      <c r="F16" s="176"/>
      <c r="G16" s="177"/>
      <c r="H16" s="178"/>
      <c r="I16" s="128"/>
      <c r="J16" s="75"/>
      <c r="K16" s="129"/>
      <c r="L16" s="39"/>
      <c r="M16" s="176"/>
      <c r="N16" s="177"/>
      <c r="O16" s="178"/>
      <c r="P16" s="128"/>
      <c r="Q16" s="75"/>
      <c r="R16" s="129"/>
      <c r="S16" s="34"/>
      <c r="T16" s="277"/>
      <c r="U16" s="66"/>
      <c r="V16" s="80"/>
    </row>
    <row r="17" spans="1:22" s="9" customFormat="1" ht="12.75" customHeight="1">
      <c r="A17" s="38"/>
      <c r="B17" s="39"/>
      <c r="C17" s="39"/>
      <c r="D17" s="39"/>
      <c r="E17" s="49"/>
      <c r="F17" s="176"/>
      <c r="G17" s="232" t="s">
        <v>3</v>
      </c>
      <c r="H17" s="233"/>
      <c r="I17" s="234"/>
      <c r="J17" s="235" t="s">
        <v>3</v>
      </c>
      <c r="K17" s="236"/>
      <c r="L17" s="237"/>
      <c r="M17" s="238"/>
      <c r="N17" s="232" t="s">
        <v>3</v>
      </c>
      <c r="O17" s="233"/>
      <c r="P17" s="234"/>
      <c r="Q17" s="235" t="s">
        <v>3</v>
      </c>
      <c r="R17" s="129"/>
      <c r="S17" s="41"/>
      <c r="T17" s="56"/>
      <c r="U17" s="56"/>
      <c r="V17" s="318"/>
    </row>
    <row r="18" spans="1:22" s="9" customFormat="1" ht="12.75" customHeight="1">
      <c r="A18" s="38"/>
      <c r="B18" s="39"/>
      <c r="C18" s="39"/>
      <c r="D18" s="39"/>
      <c r="E18" s="49"/>
      <c r="F18" s="176"/>
      <c r="G18" s="180"/>
      <c r="H18" s="181"/>
      <c r="I18" s="130"/>
      <c r="J18" s="56"/>
      <c r="K18" s="129"/>
      <c r="L18" s="39"/>
      <c r="M18" s="176"/>
      <c r="N18" s="180"/>
      <c r="O18" s="181"/>
      <c r="P18" s="130"/>
      <c r="Q18" s="56"/>
      <c r="R18" s="129"/>
      <c r="S18" s="41"/>
      <c r="T18" s="56"/>
      <c r="U18" s="56"/>
      <c r="V18" s="318"/>
    </row>
    <row r="19" spans="1:22" s="9" customFormat="1" ht="12.75" customHeight="1">
      <c r="A19" s="38"/>
      <c r="B19" s="39" t="s">
        <v>21</v>
      </c>
      <c r="C19" s="39"/>
      <c r="D19" s="39"/>
      <c r="E19" s="49">
        <v>8</v>
      </c>
      <c r="F19" s="176"/>
      <c r="G19" s="182">
        <v>25270</v>
      </c>
      <c r="H19" s="183"/>
      <c r="I19" s="131"/>
      <c r="J19" s="132">
        <v>32047</v>
      </c>
      <c r="K19" s="133"/>
      <c r="L19" s="52"/>
      <c r="M19" s="196"/>
      <c r="N19" s="182">
        <v>52740</v>
      </c>
      <c r="O19" s="183"/>
      <c r="P19" s="131"/>
      <c r="Q19" s="132">
        <v>57991</v>
      </c>
      <c r="R19" s="133"/>
      <c r="S19" s="53"/>
      <c r="T19" s="132"/>
      <c r="U19" s="132"/>
      <c r="V19" s="320"/>
    </row>
    <row r="20" spans="1:22" s="9" customFormat="1" ht="12.75" customHeight="1">
      <c r="A20" s="38"/>
      <c r="B20" s="39"/>
      <c r="C20" s="39"/>
      <c r="D20" s="39"/>
      <c r="E20" s="49"/>
      <c r="F20" s="176"/>
      <c r="G20" s="182"/>
      <c r="H20" s="183"/>
      <c r="I20" s="131"/>
      <c r="J20" s="132"/>
      <c r="K20" s="133"/>
      <c r="L20" s="52"/>
      <c r="M20" s="196"/>
      <c r="N20" s="182"/>
      <c r="O20" s="183"/>
      <c r="P20" s="131"/>
      <c r="Q20" s="132"/>
      <c r="R20" s="133"/>
      <c r="S20" s="53"/>
      <c r="T20" s="132"/>
      <c r="U20" s="132"/>
      <c r="V20" s="320"/>
    </row>
    <row r="21" spans="1:22" s="9" customFormat="1" ht="12.75" customHeight="1">
      <c r="A21" s="38"/>
      <c r="B21" s="39" t="s">
        <v>75</v>
      </c>
      <c r="C21" s="39"/>
      <c r="D21" s="39"/>
      <c r="E21" s="49"/>
      <c r="F21" s="176"/>
      <c r="G21" s="182">
        <v>267</v>
      </c>
      <c r="H21" s="183"/>
      <c r="I21" s="131"/>
      <c r="J21" s="132">
        <v>115</v>
      </c>
      <c r="K21" s="133"/>
      <c r="L21" s="52"/>
      <c r="M21" s="196"/>
      <c r="N21" s="182">
        <v>638</v>
      </c>
      <c r="O21" s="183"/>
      <c r="P21" s="131"/>
      <c r="Q21" s="132">
        <v>363</v>
      </c>
      <c r="R21" s="133"/>
      <c r="S21" s="53"/>
      <c r="T21" s="132"/>
      <c r="U21" s="132"/>
      <c r="V21" s="320"/>
    </row>
    <row r="22" spans="1:22" s="9" customFormat="1" ht="12.75" customHeight="1">
      <c r="A22" s="38"/>
      <c r="B22" s="39" t="s">
        <v>73</v>
      </c>
      <c r="C22" s="39"/>
      <c r="D22" s="39"/>
      <c r="E22" s="49"/>
      <c r="F22" s="176"/>
      <c r="G22" s="182">
        <v>2755</v>
      </c>
      <c r="H22" s="183"/>
      <c r="I22" s="131"/>
      <c r="J22" s="132">
        <v>825</v>
      </c>
      <c r="K22" s="133"/>
      <c r="L22" s="52"/>
      <c r="M22" s="196"/>
      <c r="N22" s="182">
        <v>3836</v>
      </c>
      <c r="O22" s="183"/>
      <c r="P22" s="131"/>
      <c r="Q22" s="132">
        <v>434</v>
      </c>
      <c r="R22" s="133"/>
      <c r="S22" s="53"/>
      <c r="T22" s="132"/>
      <c r="U22" s="132"/>
      <c r="V22" s="320"/>
    </row>
    <row r="23" spans="1:22" s="9" customFormat="1" ht="12.75" customHeight="1">
      <c r="A23" s="38"/>
      <c r="B23" s="39" t="s">
        <v>74</v>
      </c>
      <c r="C23" s="39"/>
      <c r="D23" s="39"/>
      <c r="E23" s="49"/>
      <c r="F23" s="176"/>
      <c r="G23" s="182">
        <v>-20043</v>
      </c>
      <c r="H23" s="183"/>
      <c r="I23" s="131"/>
      <c r="J23" s="132">
        <v>-25497</v>
      </c>
      <c r="K23" s="133"/>
      <c r="L23" s="52"/>
      <c r="M23" s="196"/>
      <c r="N23" s="182">
        <v>-41992</v>
      </c>
      <c r="O23" s="183"/>
      <c r="P23" s="131"/>
      <c r="Q23" s="132">
        <v>-46089</v>
      </c>
      <c r="R23" s="133"/>
      <c r="S23" s="53"/>
      <c r="T23" s="132"/>
      <c r="U23" s="132"/>
      <c r="V23" s="320"/>
    </row>
    <row r="24" spans="1:22" s="9" customFormat="1" ht="12.75" customHeight="1">
      <c r="A24" s="38"/>
      <c r="B24" s="39" t="s">
        <v>33</v>
      </c>
      <c r="C24" s="39"/>
      <c r="D24" s="39"/>
      <c r="E24" s="49"/>
      <c r="F24" s="176"/>
      <c r="G24" s="182">
        <v>-182</v>
      </c>
      <c r="H24" s="183"/>
      <c r="I24" s="131"/>
      <c r="J24" s="132">
        <v>-177</v>
      </c>
      <c r="K24" s="133"/>
      <c r="L24" s="52"/>
      <c r="M24" s="196"/>
      <c r="N24" s="182">
        <v>-363</v>
      </c>
      <c r="O24" s="183"/>
      <c r="P24" s="131"/>
      <c r="Q24" s="132">
        <v>-353</v>
      </c>
      <c r="R24" s="133"/>
      <c r="S24" s="53"/>
      <c r="T24" s="132"/>
      <c r="U24" s="132"/>
      <c r="V24" s="320"/>
    </row>
    <row r="25" spans="1:22" s="9" customFormat="1" ht="12.75" customHeight="1">
      <c r="A25" s="38"/>
      <c r="B25" s="39" t="s">
        <v>56</v>
      </c>
      <c r="C25" s="39"/>
      <c r="D25" s="39"/>
      <c r="E25" s="49"/>
      <c r="F25" s="176"/>
      <c r="G25" s="184">
        <v>-3174</v>
      </c>
      <c r="H25" s="185"/>
      <c r="I25" s="134"/>
      <c r="J25" s="324">
        <v>-1714</v>
      </c>
      <c r="K25" s="133"/>
      <c r="L25" s="52"/>
      <c r="M25" s="196"/>
      <c r="N25" s="184">
        <v>-5689</v>
      </c>
      <c r="O25" s="185"/>
      <c r="P25" s="134"/>
      <c r="Q25" s="324">
        <v>-3251</v>
      </c>
      <c r="R25" s="133"/>
      <c r="S25" s="53"/>
      <c r="T25" s="132"/>
      <c r="U25" s="132"/>
      <c r="V25" s="320"/>
    </row>
    <row r="26" spans="1:22" s="9" customFormat="1" ht="12.75" customHeight="1">
      <c r="A26" s="38"/>
      <c r="B26" s="54" t="s">
        <v>89</v>
      </c>
      <c r="C26" s="39"/>
      <c r="D26" s="39"/>
      <c r="E26" s="49"/>
      <c r="F26" s="176"/>
      <c r="G26" s="182">
        <f>SUM(G19:G25)</f>
        <v>4893</v>
      </c>
      <c r="H26" s="183"/>
      <c r="I26" s="131"/>
      <c r="J26" s="132">
        <f>SUM(J19:J25)</f>
        <v>5599</v>
      </c>
      <c r="K26" s="133"/>
      <c r="L26" s="52"/>
      <c r="M26" s="196"/>
      <c r="N26" s="182">
        <f>SUM(N19:N25)</f>
        <v>9170</v>
      </c>
      <c r="O26" s="183"/>
      <c r="P26" s="131"/>
      <c r="Q26" s="132">
        <f>SUM(Q19:Q25)</f>
        <v>9095</v>
      </c>
      <c r="R26" s="133"/>
      <c r="S26" s="53"/>
      <c r="T26" s="132"/>
      <c r="U26" s="132"/>
      <c r="V26" s="320"/>
    </row>
    <row r="27" spans="1:22" s="9" customFormat="1" ht="12.75" customHeight="1">
      <c r="A27" s="38"/>
      <c r="B27" s="39"/>
      <c r="C27" s="39"/>
      <c r="D27" s="39"/>
      <c r="E27" s="49"/>
      <c r="F27" s="176"/>
      <c r="G27" s="182"/>
      <c r="H27" s="183"/>
      <c r="I27" s="131"/>
      <c r="J27" s="132"/>
      <c r="K27" s="133"/>
      <c r="L27" s="52"/>
      <c r="M27" s="196"/>
      <c r="N27" s="182"/>
      <c r="O27" s="183"/>
      <c r="P27" s="131"/>
      <c r="Q27" s="132"/>
      <c r="R27" s="133"/>
      <c r="S27" s="53"/>
      <c r="T27" s="132"/>
      <c r="U27" s="132"/>
      <c r="V27" s="320"/>
    </row>
    <row r="28" spans="1:22" s="9" customFormat="1" ht="12.75" customHeight="1">
      <c r="A28" s="38"/>
      <c r="B28" s="39" t="s">
        <v>90</v>
      </c>
      <c r="C28" s="39"/>
      <c r="D28" s="39"/>
      <c r="E28" s="49"/>
      <c r="F28" s="176"/>
      <c r="G28" s="182">
        <v>204</v>
      </c>
      <c r="H28" s="183"/>
      <c r="I28" s="131"/>
      <c r="J28" s="132">
        <v>283</v>
      </c>
      <c r="K28" s="133"/>
      <c r="L28" s="52"/>
      <c r="M28" s="196"/>
      <c r="N28" s="182">
        <v>406</v>
      </c>
      <c r="O28" s="183"/>
      <c r="P28" s="131"/>
      <c r="Q28" s="132">
        <v>495</v>
      </c>
      <c r="R28" s="133"/>
      <c r="S28" s="53"/>
      <c r="T28" s="132"/>
      <c r="U28" s="132"/>
      <c r="V28" s="320"/>
    </row>
    <row r="29" spans="1:22" s="9" customFormat="1" ht="12.75" customHeight="1">
      <c r="A29" s="38"/>
      <c r="B29" s="39" t="s">
        <v>57</v>
      </c>
      <c r="C29" s="39"/>
      <c r="D29" s="39"/>
      <c r="E29" s="49"/>
      <c r="F29" s="176"/>
      <c r="G29" s="184">
        <v>-5</v>
      </c>
      <c r="H29" s="185"/>
      <c r="I29" s="134"/>
      <c r="J29" s="324">
        <v>-36</v>
      </c>
      <c r="K29" s="133"/>
      <c r="L29" s="52"/>
      <c r="M29" s="196"/>
      <c r="N29" s="184">
        <v>-21</v>
      </c>
      <c r="O29" s="185"/>
      <c r="P29" s="134"/>
      <c r="Q29" s="324">
        <v>-69</v>
      </c>
      <c r="R29" s="133"/>
      <c r="S29" s="53"/>
      <c r="T29" s="132"/>
      <c r="U29" s="132"/>
      <c r="V29" s="320"/>
    </row>
    <row r="30" spans="1:22" s="9" customFormat="1" ht="12.75" customHeight="1">
      <c r="A30" s="38"/>
      <c r="B30" s="54" t="s">
        <v>58</v>
      </c>
      <c r="C30" s="39"/>
      <c r="D30" s="39"/>
      <c r="E30" s="49"/>
      <c r="F30" s="176"/>
      <c r="G30" s="182">
        <f>SUM(G26:G29)</f>
        <v>5092</v>
      </c>
      <c r="H30" s="183"/>
      <c r="I30" s="131"/>
      <c r="J30" s="132">
        <f>SUM(J26:J29)</f>
        <v>5846</v>
      </c>
      <c r="K30" s="133"/>
      <c r="L30" s="52"/>
      <c r="M30" s="196"/>
      <c r="N30" s="182">
        <f>SUM(N26:N29)</f>
        <v>9555</v>
      </c>
      <c r="O30" s="183"/>
      <c r="P30" s="131"/>
      <c r="Q30" s="132">
        <f>SUM(Q26:Q29)</f>
        <v>9521</v>
      </c>
      <c r="R30" s="133"/>
      <c r="S30" s="53"/>
      <c r="T30" s="132"/>
      <c r="U30" s="132"/>
      <c r="V30" s="132"/>
    </row>
    <row r="31" spans="1:22" s="9" customFormat="1" ht="12.75" customHeight="1">
      <c r="A31" s="38"/>
      <c r="B31" s="39"/>
      <c r="C31" s="39"/>
      <c r="D31" s="39"/>
      <c r="E31" s="49"/>
      <c r="F31" s="176"/>
      <c r="G31" s="182"/>
      <c r="H31" s="183"/>
      <c r="I31" s="131"/>
      <c r="J31" s="132"/>
      <c r="K31" s="133"/>
      <c r="L31" s="52"/>
      <c r="M31" s="196"/>
      <c r="N31" s="182"/>
      <c r="O31" s="183"/>
      <c r="P31" s="131"/>
      <c r="Q31" s="132"/>
      <c r="R31" s="133"/>
      <c r="S31" s="53"/>
      <c r="T31" s="132"/>
      <c r="U31" s="132"/>
      <c r="V31" s="320"/>
    </row>
    <row r="32" spans="1:22" s="9" customFormat="1" ht="12.75" customHeight="1">
      <c r="A32" s="38"/>
      <c r="B32" s="39" t="s">
        <v>59</v>
      </c>
      <c r="C32" s="39"/>
      <c r="D32" s="39"/>
      <c r="E32" s="49">
        <v>19</v>
      </c>
      <c r="F32" s="176"/>
      <c r="G32" s="184">
        <v>-1268</v>
      </c>
      <c r="H32" s="185"/>
      <c r="I32" s="134"/>
      <c r="J32" s="324">
        <v>-1318</v>
      </c>
      <c r="K32" s="133"/>
      <c r="L32" s="52"/>
      <c r="M32" s="196"/>
      <c r="N32" s="184">
        <v>-2246</v>
      </c>
      <c r="O32" s="185"/>
      <c r="P32" s="134"/>
      <c r="Q32" s="324">
        <v>-2179</v>
      </c>
      <c r="R32" s="133"/>
      <c r="S32" s="53"/>
      <c r="T32" s="132"/>
      <c r="U32" s="132"/>
      <c r="V32" s="320"/>
    </row>
    <row r="33" spans="1:22" s="9" customFormat="1" ht="12.75" customHeight="1">
      <c r="A33" s="38"/>
      <c r="B33" s="54" t="s">
        <v>149</v>
      </c>
      <c r="C33" s="55"/>
      <c r="D33" s="56"/>
      <c r="E33" s="49"/>
      <c r="F33" s="176"/>
      <c r="G33" s="362"/>
      <c r="H33" s="363"/>
      <c r="I33" s="366"/>
      <c r="J33" s="367"/>
      <c r="K33" s="133"/>
      <c r="L33" s="52"/>
      <c r="M33" s="196"/>
      <c r="N33" s="362"/>
      <c r="O33" s="363"/>
      <c r="P33" s="366"/>
      <c r="Q33" s="367"/>
      <c r="R33" s="133"/>
      <c r="S33" s="53"/>
      <c r="T33" s="132"/>
      <c r="U33" s="132"/>
      <c r="V33" s="320"/>
    </row>
    <row r="34" spans="1:22" s="9" customFormat="1" ht="12.75" customHeight="1" thickBot="1">
      <c r="A34" s="38"/>
      <c r="B34" s="54" t="s">
        <v>148</v>
      </c>
      <c r="C34" s="55"/>
      <c r="D34" s="56"/>
      <c r="E34" s="49"/>
      <c r="F34" s="176"/>
      <c r="G34" s="360">
        <f>G30+G32</f>
        <v>3824</v>
      </c>
      <c r="H34" s="361"/>
      <c r="I34" s="364"/>
      <c r="J34" s="365">
        <f>J30+J32</f>
        <v>4528</v>
      </c>
      <c r="K34" s="133"/>
      <c r="L34" s="52"/>
      <c r="M34" s="196"/>
      <c r="N34" s="360">
        <f>N30+N32</f>
        <v>7309</v>
      </c>
      <c r="O34" s="361"/>
      <c r="P34" s="364"/>
      <c r="Q34" s="365">
        <f>Q30+Q32</f>
        <v>7342</v>
      </c>
      <c r="R34" s="133"/>
      <c r="S34" s="53"/>
      <c r="T34" s="132"/>
      <c r="U34" s="132"/>
      <c r="V34" s="320"/>
    </row>
    <row r="35" spans="1:22" s="9" customFormat="1" ht="12.75" customHeight="1">
      <c r="A35" s="38"/>
      <c r="B35" s="54"/>
      <c r="C35" s="55"/>
      <c r="D35" s="56"/>
      <c r="E35" s="49"/>
      <c r="F35" s="176"/>
      <c r="G35" s="357"/>
      <c r="H35" s="358"/>
      <c r="I35" s="359"/>
      <c r="J35" s="356"/>
      <c r="K35" s="133"/>
      <c r="L35" s="52"/>
      <c r="M35" s="196"/>
      <c r="N35" s="357"/>
      <c r="O35" s="358"/>
      <c r="P35" s="359"/>
      <c r="Q35" s="356"/>
      <c r="R35" s="133"/>
      <c r="S35" s="53"/>
      <c r="T35" s="132"/>
      <c r="U35" s="132"/>
      <c r="V35" s="320"/>
    </row>
    <row r="36" spans="1:22" s="9" customFormat="1" ht="12.75" customHeight="1">
      <c r="A36" s="38"/>
      <c r="B36" s="54"/>
      <c r="C36" s="39"/>
      <c r="D36" s="39"/>
      <c r="E36" s="49"/>
      <c r="F36" s="176"/>
      <c r="G36" s="182"/>
      <c r="H36" s="183"/>
      <c r="I36" s="131"/>
      <c r="J36" s="132"/>
      <c r="K36" s="133"/>
      <c r="L36" s="52"/>
      <c r="M36" s="196"/>
      <c r="N36" s="182"/>
      <c r="O36" s="183"/>
      <c r="P36" s="131"/>
      <c r="Q36" s="132"/>
      <c r="R36" s="133"/>
      <c r="S36" s="53"/>
      <c r="T36" s="132"/>
      <c r="U36" s="132"/>
      <c r="V36" s="318"/>
    </row>
    <row r="37" spans="1:22" s="9" customFormat="1" ht="12.75" customHeight="1">
      <c r="A37" s="38"/>
      <c r="B37" s="54" t="s">
        <v>76</v>
      </c>
      <c r="C37" s="39"/>
      <c r="D37" s="39"/>
      <c r="E37" s="49"/>
      <c r="F37" s="176"/>
      <c r="G37" s="182"/>
      <c r="H37" s="183"/>
      <c r="I37" s="131"/>
      <c r="J37" s="132"/>
      <c r="K37" s="133"/>
      <c r="L37" s="52"/>
      <c r="M37" s="196"/>
      <c r="N37" s="182"/>
      <c r="O37" s="183"/>
      <c r="P37" s="131"/>
      <c r="Q37" s="132"/>
      <c r="R37" s="133"/>
      <c r="S37" s="53"/>
      <c r="T37" s="132"/>
      <c r="U37" s="132"/>
      <c r="V37" s="318"/>
    </row>
    <row r="38" spans="1:22" s="9" customFormat="1" ht="12.75" customHeight="1">
      <c r="A38" s="38"/>
      <c r="B38" s="39" t="s">
        <v>60</v>
      </c>
      <c r="C38" s="39"/>
      <c r="D38" s="39"/>
      <c r="E38" s="49"/>
      <c r="F38" s="176"/>
      <c r="G38" s="182">
        <f>G34</f>
        <v>3824</v>
      </c>
      <c r="H38" s="183"/>
      <c r="I38" s="131"/>
      <c r="J38" s="132">
        <f>J34</f>
        <v>4528</v>
      </c>
      <c r="K38" s="133"/>
      <c r="L38" s="52"/>
      <c r="M38" s="196"/>
      <c r="N38" s="182">
        <f>N34</f>
        <v>7309</v>
      </c>
      <c r="O38" s="183"/>
      <c r="P38" s="131"/>
      <c r="Q38" s="132">
        <f>Q34</f>
        <v>7342</v>
      </c>
      <c r="R38" s="133"/>
      <c r="S38" s="53"/>
      <c r="T38" s="132"/>
      <c r="U38" s="132"/>
      <c r="V38" s="318"/>
    </row>
    <row r="39" spans="1:22" s="9" customFormat="1" ht="12.75" customHeight="1">
      <c r="A39" s="38"/>
      <c r="B39" s="39" t="s">
        <v>61</v>
      </c>
      <c r="C39" s="39"/>
      <c r="D39" s="39"/>
      <c r="E39" s="49"/>
      <c r="F39" s="176"/>
      <c r="G39" s="182">
        <v>0</v>
      </c>
      <c r="H39" s="183"/>
      <c r="I39" s="131"/>
      <c r="J39" s="132">
        <v>0</v>
      </c>
      <c r="K39" s="133"/>
      <c r="L39" s="52"/>
      <c r="M39" s="196"/>
      <c r="N39" s="182">
        <v>0</v>
      </c>
      <c r="O39" s="183"/>
      <c r="P39" s="131"/>
      <c r="Q39" s="132">
        <v>0</v>
      </c>
      <c r="R39" s="133"/>
      <c r="S39" s="53"/>
      <c r="T39" s="132"/>
      <c r="U39" s="132"/>
      <c r="V39" s="318"/>
    </row>
    <row r="40" spans="1:22" s="9" customFormat="1" ht="12.75" customHeight="1">
      <c r="A40" s="38"/>
      <c r="B40" s="39"/>
      <c r="C40" s="39"/>
      <c r="D40" s="39"/>
      <c r="E40" s="49"/>
      <c r="F40" s="176"/>
      <c r="G40" s="186">
        <f>G38+G39</f>
        <v>3824</v>
      </c>
      <c r="H40" s="187"/>
      <c r="I40" s="135"/>
      <c r="J40" s="325">
        <f>J38+J39</f>
        <v>4528</v>
      </c>
      <c r="K40" s="133"/>
      <c r="L40" s="52"/>
      <c r="M40" s="196"/>
      <c r="N40" s="186">
        <f>N38+N39</f>
        <v>7309</v>
      </c>
      <c r="O40" s="187"/>
      <c r="P40" s="135"/>
      <c r="Q40" s="325">
        <f>Q38+Q39</f>
        <v>7342</v>
      </c>
      <c r="R40" s="133"/>
      <c r="S40" s="53"/>
      <c r="T40" s="132"/>
      <c r="U40" s="132"/>
      <c r="V40" s="318"/>
    </row>
    <row r="41" spans="1:22" s="9" customFormat="1" ht="12.75" customHeight="1">
      <c r="A41" s="38"/>
      <c r="B41" s="39"/>
      <c r="C41" s="39"/>
      <c r="D41" s="39"/>
      <c r="E41" s="49"/>
      <c r="F41" s="176"/>
      <c r="G41" s="182"/>
      <c r="H41" s="183"/>
      <c r="I41" s="131"/>
      <c r="J41" s="132"/>
      <c r="K41" s="133"/>
      <c r="L41" s="52"/>
      <c r="M41" s="196"/>
      <c r="N41" s="182"/>
      <c r="O41" s="183"/>
      <c r="P41" s="131"/>
      <c r="Q41" s="132"/>
      <c r="R41" s="133"/>
      <c r="S41" s="53"/>
      <c r="T41" s="132"/>
      <c r="U41" s="132"/>
      <c r="V41" s="318"/>
    </row>
    <row r="42" spans="1:22" s="9" customFormat="1" ht="12.75" customHeight="1">
      <c r="A42" s="38"/>
      <c r="B42" s="54" t="s">
        <v>62</v>
      </c>
      <c r="C42" s="39"/>
      <c r="D42" s="39"/>
      <c r="E42" s="49"/>
      <c r="F42" s="176"/>
      <c r="G42" s="189"/>
      <c r="H42" s="190"/>
      <c r="I42" s="136"/>
      <c r="J42" s="137"/>
      <c r="K42" s="138"/>
      <c r="L42" s="60"/>
      <c r="M42" s="197"/>
      <c r="N42" s="189"/>
      <c r="O42" s="190"/>
      <c r="P42" s="136"/>
      <c r="Q42" s="137"/>
      <c r="R42" s="129"/>
      <c r="S42" s="41"/>
      <c r="T42" s="56"/>
      <c r="U42" s="56"/>
      <c r="V42" s="318"/>
    </row>
    <row r="43" spans="1:22" s="9" customFormat="1" ht="12.75" customHeight="1">
      <c r="A43" s="38"/>
      <c r="B43" s="54" t="s">
        <v>105</v>
      </c>
      <c r="C43" s="39"/>
      <c r="D43" s="39"/>
      <c r="E43" s="49"/>
      <c r="F43" s="176"/>
      <c r="G43" s="189"/>
      <c r="H43" s="190"/>
      <c r="I43" s="136"/>
      <c r="J43" s="137"/>
      <c r="K43" s="138"/>
      <c r="L43" s="60"/>
      <c r="M43" s="197"/>
      <c r="N43" s="189"/>
      <c r="O43" s="190"/>
      <c r="P43" s="136"/>
      <c r="Q43" s="137"/>
      <c r="R43" s="129"/>
      <c r="S43" s="41"/>
      <c r="T43" s="56"/>
      <c r="U43" s="56"/>
      <c r="V43" s="318"/>
    </row>
    <row r="44" spans="1:22" s="9" customFormat="1" ht="12.75" customHeight="1">
      <c r="A44" s="38"/>
      <c r="B44" s="39"/>
      <c r="C44" s="39"/>
      <c r="D44" s="39"/>
      <c r="E44" s="49"/>
      <c r="F44" s="176"/>
      <c r="G44" s="180"/>
      <c r="H44" s="181"/>
      <c r="I44" s="130"/>
      <c r="J44" s="56"/>
      <c r="K44" s="129"/>
      <c r="L44" s="39"/>
      <c r="M44" s="176"/>
      <c r="N44" s="180"/>
      <c r="O44" s="181"/>
      <c r="P44" s="130"/>
      <c r="Q44" s="56"/>
      <c r="R44" s="129"/>
      <c r="S44" s="41"/>
      <c r="T44" s="56"/>
      <c r="U44" s="56"/>
      <c r="V44" s="318"/>
    </row>
    <row r="45" spans="1:22" s="9" customFormat="1" ht="12.75" customHeight="1" thickBot="1">
      <c r="A45" s="38"/>
      <c r="B45" s="39" t="s">
        <v>18</v>
      </c>
      <c r="C45" s="39" t="s">
        <v>53</v>
      </c>
      <c r="D45" s="39"/>
      <c r="E45" s="49">
        <v>28</v>
      </c>
      <c r="F45" s="176"/>
      <c r="G45" s="191">
        <v>0.51</v>
      </c>
      <c r="H45" s="190"/>
      <c r="I45" s="136"/>
      <c r="J45" s="326">
        <v>0.62</v>
      </c>
      <c r="K45" s="138"/>
      <c r="L45" s="60"/>
      <c r="M45" s="197"/>
      <c r="N45" s="198">
        <v>0.97</v>
      </c>
      <c r="O45" s="190"/>
      <c r="P45" s="136"/>
      <c r="Q45" s="326">
        <v>1.01</v>
      </c>
      <c r="R45" s="129"/>
      <c r="S45" s="61"/>
      <c r="T45" s="321"/>
      <c r="U45" s="321"/>
      <c r="V45" s="318"/>
    </row>
    <row r="46" spans="1:22" s="9" customFormat="1" ht="12.75" customHeight="1">
      <c r="A46" s="38"/>
      <c r="B46" s="39"/>
      <c r="C46" s="39"/>
      <c r="D46" s="39"/>
      <c r="E46" s="49"/>
      <c r="F46" s="176"/>
      <c r="G46" s="192"/>
      <c r="H46" s="190"/>
      <c r="I46" s="136"/>
      <c r="J46" s="327"/>
      <c r="K46" s="138"/>
      <c r="L46" s="60"/>
      <c r="M46" s="197"/>
      <c r="N46" s="199"/>
      <c r="O46" s="190"/>
      <c r="P46" s="136"/>
      <c r="Q46" s="327"/>
      <c r="R46" s="129"/>
      <c r="S46" s="61"/>
      <c r="T46" s="321"/>
      <c r="U46" s="321"/>
      <c r="V46" s="318"/>
    </row>
    <row r="47" spans="1:22" s="9" customFormat="1" ht="12.75" customHeight="1" thickBot="1">
      <c r="A47" s="38"/>
      <c r="B47" s="39" t="s">
        <v>54</v>
      </c>
      <c r="C47" s="39" t="s">
        <v>55</v>
      </c>
      <c r="D47" s="39"/>
      <c r="E47" s="49">
        <v>28</v>
      </c>
      <c r="F47" s="176"/>
      <c r="G47" s="193">
        <v>0.46</v>
      </c>
      <c r="H47" s="190"/>
      <c r="I47" s="136"/>
      <c r="J47" s="328">
        <v>0.54</v>
      </c>
      <c r="K47" s="138"/>
      <c r="L47" s="60"/>
      <c r="M47" s="197"/>
      <c r="N47" s="193">
        <v>0.87</v>
      </c>
      <c r="O47" s="190"/>
      <c r="P47" s="136"/>
      <c r="Q47" s="328">
        <v>0.87</v>
      </c>
      <c r="R47" s="129"/>
      <c r="S47" s="61"/>
      <c r="T47" s="321"/>
      <c r="U47" s="321"/>
      <c r="V47" s="318"/>
    </row>
    <row r="48" spans="1:22" s="9" customFormat="1" ht="12.75" customHeight="1">
      <c r="A48" s="38"/>
      <c r="B48" s="39"/>
      <c r="C48" s="39"/>
      <c r="D48" s="39"/>
      <c r="E48" s="49"/>
      <c r="F48" s="176"/>
      <c r="G48" s="180"/>
      <c r="H48" s="181"/>
      <c r="I48" s="130"/>
      <c r="J48" s="72"/>
      <c r="K48" s="129"/>
      <c r="L48" s="39"/>
      <c r="M48" s="176"/>
      <c r="N48" s="180"/>
      <c r="O48" s="181"/>
      <c r="P48" s="130"/>
      <c r="Q48" s="72"/>
      <c r="R48" s="129"/>
      <c r="S48" s="61"/>
      <c r="T48" s="321"/>
      <c r="U48" s="321"/>
      <c r="V48" s="318"/>
    </row>
    <row r="49" spans="1:22" s="9" customFormat="1" ht="15">
      <c r="A49" s="45"/>
      <c r="B49" s="46"/>
      <c r="C49" s="46"/>
      <c r="D49" s="46"/>
      <c r="E49" s="62"/>
      <c r="F49" s="173"/>
      <c r="G49" s="194"/>
      <c r="H49" s="195"/>
      <c r="I49" s="139"/>
      <c r="J49" s="140"/>
      <c r="K49" s="141"/>
      <c r="L49" s="63"/>
      <c r="M49" s="200"/>
      <c r="N49" s="194"/>
      <c r="O49" s="195"/>
      <c r="P49" s="139"/>
      <c r="Q49" s="140"/>
      <c r="R49" s="142"/>
      <c r="S49" s="61"/>
      <c r="T49" s="321"/>
      <c r="U49" s="321"/>
      <c r="V49" s="318"/>
    </row>
    <row r="50" spans="1:22" s="9" customFormat="1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41"/>
      <c r="T50" s="56"/>
      <c r="U50" s="56"/>
      <c r="V50" s="318"/>
    </row>
    <row r="51" spans="1:22" s="9" customFormat="1" ht="12.75" customHeight="1">
      <c r="A51" s="375" t="s">
        <v>91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41"/>
      <c r="T51" s="56"/>
      <c r="U51" s="56"/>
      <c r="V51" s="318"/>
    </row>
    <row r="52" spans="1:22" s="9" customFormat="1" ht="12.75" customHeight="1">
      <c r="A52" s="375" t="s">
        <v>140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41"/>
      <c r="T52" s="56"/>
      <c r="U52" s="56"/>
      <c r="V52" s="318"/>
    </row>
    <row r="53" spans="1:22" s="9" customFormat="1" ht="17.25">
      <c r="A53" s="64"/>
      <c r="B53" s="65"/>
      <c r="C53" s="65"/>
      <c r="D53" s="65"/>
      <c r="E53" s="65"/>
      <c r="F53" s="65"/>
      <c r="G53" s="65"/>
      <c r="H53" s="65"/>
      <c r="I53" s="55"/>
      <c r="J53" s="55"/>
      <c r="K53" s="55"/>
      <c r="L53" s="41"/>
      <c r="M53" s="41"/>
      <c r="N53" s="41"/>
      <c r="O53" s="41"/>
      <c r="P53" s="55"/>
      <c r="Q53" s="55"/>
      <c r="R53" s="55"/>
      <c r="S53" s="41"/>
      <c r="T53" s="56"/>
      <c r="U53" s="56"/>
      <c r="V53" s="318"/>
    </row>
    <row r="54" spans="1:22" s="9" customFormat="1" ht="21">
      <c r="A54" s="66"/>
      <c r="B54" s="66"/>
      <c r="C54" s="66"/>
      <c r="D54" s="66"/>
      <c r="E54" s="66"/>
      <c r="F54" s="66"/>
      <c r="G54" s="66"/>
      <c r="H54" s="66"/>
      <c r="I54" s="66"/>
      <c r="J54" s="67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80"/>
    </row>
    <row r="55" spans="1:22" s="9" customFormat="1" ht="14.25">
      <c r="A55" s="66"/>
      <c r="B55" s="66"/>
      <c r="C55" s="66"/>
      <c r="D55" s="66"/>
      <c r="E55" s="66"/>
      <c r="F55" s="66"/>
      <c r="G55" s="66"/>
      <c r="H55" s="66"/>
      <c r="I55" s="66"/>
      <c r="J55" s="68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80"/>
    </row>
    <row r="56" spans="1:22" s="9" customFormat="1" ht="21">
      <c r="A56" s="69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318"/>
    </row>
    <row r="57" spans="1:22" s="9" customFormat="1" ht="14.25">
      <c r="A57" s="66"/>
      <c r="B57" s="66"/>
      <c r="C57" s="66"/>
      <c r="D57" s="66"/>
      <c r="E57" s="66"/>
      <c r="F57" s="66"/>
      <c r="G57" s="66"/>
      <c r="H57" s="66"/>
      <c r="I57" s="66"/>
      <c r="J57" s="68"/>
      <c r="K57" s="66"/>
      <c r="L57" s="66"/>
      <c r="M57" s="66"/>
      <c r="N57" s="66"/>
      <c r="O57" s="66"/>
      <c r="P57" s="66"/>
      <c r="Q57" s="66"/>
      <c r="R57" s="70"/>
      <c r="S57" s="71"/>
      <c r="T57" s="71"/>
      <c r="U57" s="71"/>
      <c r="V57" s="322"/>
    </row>
    <row r="58" spans="1:22" s="9" customFormat="1" ht="21">
      <c r="A58" s="373"/>
      <c r="B58" s="373"/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</row>
    <row r="59" spans="1:22" s="9" customFormat="1" ht="24" customHeight="1">
      <c r="A59" s="374"/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</row>
    <row r="60" spans="1:22" s="9" customFormat="1" ht="14.2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80"/>
    </row>
    <row r="61" spans="1:22" s="9" customFormat="1" ht="14.2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80"/>
    </row>
    <row r="62" spans="1:22" s="9" customFormat="1" ht="14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8"/>
      <c r="L62" s="66"/>
      <c r="M62" s="66"/>
      <c r="N62" s="66"/>
      <c r="O62" s="66"/>
      <c r="P62" s="66"/>
      <c r="Q62" s="66"/>
      <c r="R62" s="68"/>
      <c r="S62" s="66"/>
      <c r="T62" s="66"/>
      <c r="U62" s="66"/>
      <c r="V62" s="80"/>
    </row>
    <row r="63" spans="1:22" s="9" customFormat="1" ht="15">
      <c r="A63" s="66"/>
      <c r="B63" s="56"/>
      <c r="C63" s="56"/>
      <c r="D63" s="56"/>
      <c r="E63" s="56"/>
      <c r="F63" s="56"/>
      <c r="G63" s="56"/>
      <c r="H63" s="56"/>
      <c r="I63" s="368"/>
      <c r="J63" s="368"/>
      <c r="K63" s="368"/>
      <c r="L63" s="368"/>
      <c r="M63" s="368"/>
      <c r="N63" s="368"/>
      <c r="O63" s="56"/>
      <c r="P63" s="368"/>
      <c r="Q63" s="368"/>
      <c r="R63" s="368"/>
      <c r="S63" s="368"/>
      <c r="T63" s="368"/>
      <c r="U63" s="368"/>
      <c r="V63" s="368"/>
    </row>
    <row r="64" spans="1:22" s="9" customFormat="1" ht="15">
      <c r="A64" s="66"/>
      <c r="B64" s="56"/>
      <c r="C64" s="56"/>
      <c r="D64" s="56"/>
      <c r="E64" s="56"/>
      <c r="F64" s="56"/>
      <c r="G64" s="56"/>
      <c r="H64" s="56"/>
      <c r="I64" s="56"/>
      <c r="J64" s="56"/>
      <c r="K64" s="72"/>
      <c r="L64" s="56"/>
      <c r="M64" s="56"/>
      <c r="N64" s="56"/>
      <c r="O64" s="56"/>
      <c r="P64" s="56"/>
      <c r="Q64" s="56"/>
      <c r="R64" s="72"/>
      <c r="S64" s="56"/>
      <c r="T64" s="56"/>
      <c r="U64" s="56"/>
      <c r="V64" s="318"/>
    </row>
    <row r="65" spans="1:22" s="9" customFormat="1" ht="15">
      <c r="A65" s="66"/>
      <c r="B65" s="56"/>
      <c r="C65" s="56"/>
      <c r="D65" s="56"/>
      <c r="E65" s="56"/>
      <c r="F65" s="56"/>
      <c r="G65" s="56"/>
      <c r="H65" s="56"/>
      <c r="I65" s="56"/>
      <c r="J65" s="72"/>
      <c r="K65" s="72"/>
      <c r="L65" s="72"/>
      <c r="M65" s="72"/>
      <c r="N65" s="56"/>
      <c r="O65" s="56"/>
      <c r="P65" s="56"/>
      <c r="Q65" s="72"/>
      <c r="R65" s="72"/>
      <c r="S65" s="72"/>
      <c r="T65" s="72"/>
      <c r="U65" s="72"/>
      <c r="V65" s="318"/>
    </row>
    <row r="66" spans="1:22" s="9" customFormat="1" ht="15">
      <c r="A66" s="66"/>
      <c r="B66" s="56"/>
      <c r="C66" s="56"/>
      <c r="D66" s="56"/>
      <c r="E66" s="56"/>
      <c r="F66" s="56"/>
      <c r="G66" s="56"/>
      <c r="H66" s="56"/>
      <c r="I66" s="56"/>
      <c r="J66" s="72"/>
      <c r="K66" s="72"/>
      <c r="L66" s="72"/>
      <c r="M66" s="73"/>
      <c r="N66" s="56"/>
      <c r="O66" s="56"/>
      <c r="P66" s="56"/>
      <c r="Q66" s="72"/>
      <c r="R66" s="72"/>
      <c r="S66" s="72"/>
      <c r="T66" s="72"/>
      <c r="U66" s="72"/>
      <c r="V66" s="318"/>
    </row>
    <row r="67" spans="1:22" s="9" customFormat="1" ht="15">
      <c r="A67" s="66"/>
      <c r="B67" s="56"/>
      <c r="C67" s="56"/>
      <c r="D67" s="56"/>
      <c r="E67" s="56"/>
      <c r="F67" s="56"/>
      <c r="G67" s="56"/>
      <c r="H67" s="56"/>
      <c r="I67" s="56"/>
      <c r="J67" s="72"/>
      <c r="K67" s="72"/>
      <c r="L67" s="72"/>
      <c r="M67" s="73"/>
      <c r="N67" s="56"/>
      <c r="O67" s="56"/>
      <c r="P67" s="56"/>
      <c r="Q67" s="72"/>
      <c r="R67" s="72"/>
      <c r="S67" s="72"/>
      <c r="T67" s="72"/>
      <c r="U67" s="72"/>
      <c r="V67" s="318"/>
    </row>
    <row r="68" spans="1:22" s="9" customFormat="1" ht="15">
      <c r="A68" s="66"/>
      <c r="B68" s="56"/>
      <c r="C68" s="56"/>
      <c r="D68" s="56"/>
      <c r="E68" s="56"/>
      <c r="F68" s="56"/>
      <c r="G68" s="56"/>
      <c r="H68" s="56"/>
      <c r="I68" s="56"/>
      <c r="J68" s="72"/>
      <c r="K68" s="72"/>
      <c r="L68" s="72"/>
      <c r="M68" s="73"/>
      <c r="N68" s="56"/>
      <c r="O68" s="56"/>
      <c r="P68" s="56"/>
      <c r="Q68" s="72"/>
      <c r="R68" s="72"/>
      <c r="S68" s="72"/>
      <c r="T68" s="72"/>
      <c r="U68" s="72"/>
      <c r="V68" s="318"/>
    </row>
    <row r="69" spans="1:22" s="9" customFormat="1" ht="15">
      <c r="A69" s="66"/>
      <c r="B69" s="56"/>
      <c r="C69" s="56"/>
      <c r="D69" s="56"/>
      <c r="E69" s="56"/>
      <c r="F69" s="56"/>
      <c r="G69" s="56"/>
      <c r="H69" s="56"/>
      <c r="I69" s="56"/>
      <c r="J69" s="74"/>
      <c r="K69" s="72"/>
      <c r="L69" s="72"/>
      <c r="M69" s="74"/>
      <c r="N69" s="56"/>
      <c r="O69" s="56"/>
      <c r="P69" s="56"/>
      <c r="Q69" s="74"/>
      <c r="R69" s="72"/>
      <c r="S69" s="72"/>
      <c r="T69" s="72"/>
      <c r="U69" s="72"/>
      <c r="V69" s="318"/>
    </row>
    <row r="70" spans="1:22" s="9" customFormat="1" ht="15">
      <c r="A70" s="66"/>
      <c r="B70" s="56"/>
      <c r="C70" s="56"/>
      <c r="D70" s="56"/>
      <c r="E70" s="56"/>
      <c r="F70" s="56"/>
      <c r="G70" s="56"/>
      <c r="H70" s="56"/>
      <c r="I70" s="56"/>
      <c r="J70" s="75"/>
      <c r="K70" s="72"/>
      <c r="L70" s="72"/>
      <c r="M70" s="75"/>
      <c r="N70" s="56"/>
      <c r="O70" s="56"/>
      <c r="P70" s="56"/>
      <c r="Q70" s="75"/>
      <c r="R70" s="72"/>
      <c r="S70" s="72"/>
      <c r="T70" s="72"/>
      <c r="U70" s="72"/>
      <c r="V70" s="318"/>
    </row>
    <row r="71" spans="1:22" s="9" customFormat="1" ht="15">
      <c r="A71" s="66"/>
      <c r="B71" s="56"/>
      <c r="C71" s="56"/>
      <c r="D71" s="56"/>
      <c r="E71" s="56"/>
      <c r="F71" s="56"/>
      <c r="G71" s="56"/>
      <c r="H71" s="56"/>
      <c r="I71" s="56"/>
      <c r="J71" s="75"/>
      <c r="K71" s="72"/>
      <c r="L71" s="72"/>
      <c r="M71" s="75"/>
      <c r="N71" s="56"/>
      <c r="O71" s="56"/>
      <c r="P71" s="56"/>
      <c r="Q71" s="75"/>
      <c r="R71" s="72"/>
      <c r="S71" s="72"/>
      <c r="T71" s="72"/>
      <c r="U71" s="72"/>
      <c r="V71" s="318"/>
    </row>
    <row r="72" spans="1:22" s="9" customFormat="1" ht="15">
      <c r="A72" s="56"/>
      <c r="B72" s="56"/>
      <c r="C72" s="56"/>
      <c r="D72" s="56"/>
      <c r="E72" s="56"/>
      <c r="F72" s="56"/>
      <c r="G72" s="56"/>
      <c r="H72" s="56"/>
      <c r="I72" s="56"/>
      <c r="J72" s="72"/>
      <c r="K72" s="72"/>
      <c r="L72" s="72"/>
      <c r="M72" s="72"/>
      <c r="N72" s="56"/>
      <c r="O72" s="56"/>
      <c r="P72" s="56"/>
      <c r="Q72" s="72"/>
      <c r="R72" s="72"/>
      <c r="S72" s="72"/>
      <c r="T72" s="72"/>
      <c r="U72" s="72"/>
      <c r="V72" s="318"/>
    </row>
    <row r="73" spans="1:22" ht="1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318"/>
    </row>
    <row r="74" spans="1:22" ht="1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318"/>
    </row>
    <row r="75" spans="1:22" ht="15">
      <c r="A75" s="76"/>
      <c r="B75" s="72"/>
      <c r="C75" s="56"/>
      <c r="D75" s="56"/>
      <c r="E75" s="66"/>
      <c r="F75" s="56"/>
      <c r="G75" s="56"/>
      <c r="H75" s="56"/>
      <c r="I75" s="56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318"/>
    </row>
    <row r="76" spans="1:22" ht="15">
      <c r="A76" s="76"/>
      <c r="B76" s="56"/>
      <c r="C76" s="56"/>
      <c r="D76" s="56"/>
      <c r="E76" s="66"/>
      <c r="F76" s="56"/>
      <c r="G76" s="56"/>
      <c r="H76" s="56"/>
      <c r="I76" s="56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318"/>
    </row>
    <row r="77" spans="1:22" ht="15">
      <c r="A77" s="76"/>
      <c r="B77" s="72"/>
      <c r="C77" s="56"/>
      <c r="D77" s="56"/>
      <c r="E77" s="66"/>
      <c r="F77" s="56"/>
      <c r="G77" s="56"/>
      <c r="H77" s="56"/>
      <c r="I77" s="56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318"/>
    </row>
    <row r="78" spans="1:22" ht="15">
      <c r="A78" s="76"/>
      <c r="B78" s="56"/>
      <c r="C78" s="56"/>
      <c r="D78" s="56"/>
      <c r="E78" s="66"/>
      <c r="F78" s="56"/>
      <c r="G78" s="56"/>
      <c r="H78" s="56"/>
      <c r="I78" s="56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318"/>
    </row>
    <row r="79" spans="1:22" ht="14.25">
      <c r="A79" s="24"/>
      <c r="B79" s="16"/>
      <c r="C79" s="13"/>
      <c r="D79" s="13"/>
      <c r="E79" s="19"/>
      <c r="F79" s="13"/>
      <c r="G79" s="13"/>
      <c r="H79" s="13"/>
      <c r="I79" s="13"/>
      <c r="J79" s="20"/>
      <c r="K79" s="18"/>
      <c r="L79" s="18"/>
      <c r="M79" s="20"/>
      <c r="N79" s="18"/>
      <c r="O79" s="18"/>
      <c r="P79" s="18"/>
      <c r="Q79" s="20"/>
      <c r="R79" s="18"/>
      <c r="S79" s="18"/>
      <c r="T79" s="18"/>
      <c r="U79" s="18"/>
      <c r="V79" s="319"/>
    </row>
    <row r="80" spans="1:22" ht="14.25">
      <c r="A80" s="12"/>
      <c r="B80" s="23"/>
      <c r="C80" s="13"/>
      <c r="D80" s="13"/>
      <c r="E80" s="13"/>
      <c r="F80" s="13"/>
      <c r="G80" s="13"/>
      <c r="H80" s="13"/>
      <c r="I80" s="13"/>
      <c r="J80" s="20"/>
      <c r="K80" s="21"/>
      <c r="L80" s="21"/>
      <c r="M80" s="22"/>
      <c r="N80" s="21"/>
      <c r="O80" s="21"/>
      <c r="P80" s="21"/>
      <c r="Q80" s="20"/>
      <c r="R80" s="21"/>
      <c r="S80" s="21"/>
      <c r="T80" s="21"/>
      <c r="U80" s="21"/>
      <c r="V80" s="319"/>
    </row>
    <row r="81" spans="1:22" ht="14.25">
      <c r="A81" s="12"/>
      <c r="B81" s="12"/>
      <c r="C81" s="13"/>
      <c r="D81" s="13"/>
      <c r="E81" s="13"/>
      <c r="F81" s="13"/>
      <c r="G81" s="13"/>
      <c r="H81" s="13"/>
      <c r="I81" s="13"/>
      <c r="J81" s="20"/>
      <c r="K81" s="21"/>
      <c r="L81" s="21"/>
      <c r="M81" s="22"/>
      <c r="N81" s="21"/>
      <c r="O81" s="21"/>
      <c r="P81" s="21"/>
      <c r="Q81" s="20"/>
      <c r="R81" s="21"/>
      <c r="S81" s="21"/>
      <c r="T81" s="21"/>
      <c r="U81" s="21"/>
      <c r="V81" s="319"/>
    </row>
    <row r="82" spans="1:19" ht="14.25">
      <c r="A82" s="13"/>
      <c r="B82" s="13"/>
      <c r="C82" s="13"/>
      <c r="D82" s="13"/>
      <c r="E82" s="13"/>
      <c r="F82" s="13"/>
      <c r="G82" s="20"/>
      <c r="H82" s="21"/>
      <c r="I82" s="21"/>
      <c r="J82" s="22"/>
      <c r="K82" s="21"/>
      <c r="L82" s="21"/>
      <c r="M82" s="21"/>
      <c r="N82" s="20"/>
      <c r="O82" s="21"/>
      <c r="P82" s="21"/>
      <c r="Q82" s="22"/>
      <c r="R82" s="13"/>
      <c r="S82" s="19"/>
    </row>
    <row r="83" spans="1:19" ht="14.25">
      <c r="A83" s="13"/>
      <c r="B83" s="13"/>
      <c r="C83" s="13"/>
      <c r="D83" s="13"/>
      <c r="E83" s="13"/>
      <c r="F83" s="13"/>
      <c r="G83" s="20"/>
      <c r="H83" s="21"/>
      <c r="I83" s="21"/>
      <c r="J83" s="22"/>
      <c r="K83" s="21"/>
      <c r="L83" s="21"/>
      <c r="M83" s="21"/>
      <c r="N83" s="20"/>
      <c r="O83" s="21"/>
      <c r="P83" s="21"/>
      <c r="Q83" s="22"/>
      <c r="R83" s="13"/>
      <c r="S83" s="19"/>
    </row>
    <row r="84" spans="1:19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</sheetData>
  <sheetProtection/>
  <mergeCells count="13">
    <mergeCell ref="A1:R1"/>
    <mergeCell ref="A2:R2"/>
    <mergeCell ref="A5:R5"/>
    <mergeCell ref="I63:N63"/>
    <mergeCell ref="P63:V63"/>
    <mergeCell ref="A4:R4"/>
    <mergeCell ref="F8:K8"/>
    <mergeCell ref="M8:R8"/>
    <mergeCell ref="B3:S3"/>
    <mergeCell ref="A58:V58"/>
    <mergeCell ref="A59:V59"/>
    <mergeCell ref="A51:R51"/>
    <mergeCell ref="A52:R52"/>
  </mergeCells>
  <printOptions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67"/>
  <sheetViews>
    <sheetView showGridLines="0" zoomScale="80" zoomScaleNormal="80" zoomScaleSheetLayoutView="75" workbookViewId="0" topLeftCell="A1">
      <selection activeCell="N7" sqref="N7"/>
    </sheetView>
  </sheetViews>
  <sheetFormatPr defaultColWidth="9.140625" defaultRowHeight="12.75"/>
  <cols>
    <col min="1" max="1" width="3.57421875" style="0" customWidth="1"/>
    <col min="2" max="2" width="7.140625" style="0" customWidth="1"/>
    <col min="3" max="3" width="9.8515625" style="0" customWidth="1"/>
    <col min="4" max="4" width="39.28125" style="0" customWidth="1"/>
    <col min="5" max="5" width="8.57421875" style="0" customWidth="1"/>
    <col min="6" max="6" width="4.00390625" style="0" customWidth="1"/>
    <col min="7" max="7" width="12.421875" style="0" customWidth="1"/>
    <col min="8" max="8" width="3.00390625" style="0" customWidth="1"/>
    <col min="9" max="9" width="5.140625" style="0" customWidth="1"/>
    <col min="10" max="10" width="16.00390625" style="0" customWidth="1"/>
    <col min="11" max="11" width="3.421875" style="0" customWidth="1"/>
  </cols>
  <sheetData>
    <row r="1" spans="1:11" ht="39.75" customHeight="1">
      <c r="A1" s="376" t="str">
        <f>+'Comprehensive Income'!A1</f>
        <v>MARCO HOLDINGS BERHAD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2.75" customHeight="1">
      <c r="A2" s="377" t="s">
        <v>133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</row>
    <row r="3" spans="1:11" ht="12.7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22.5" customHeight="1">
      <c r="A4" s="369" t="s">
        <v>144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</row>
    <row r="5" spans="1:11" ht="22.5" customHeight="1">
      <c r="A5" s="369" t="s">
        <v>151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</row>
    <row r="6" spans="1:11" ht="12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</row>
    <row r="7" spans="1:11" ht="12.75">
      <c r="A7" s="89"/>
      <c r="B7" s="89"/>
      <c r="C7" s="89"/>
      <c r="D7" s="89"/>
      <c r="E7" s="207"/>
      <c r="F7" s="34"/>
      <c r="G7" s="34"/>
      <c r="H7" s="34"/>
      <c r="I7" s="34"/>
      <c r="J7" s="34"/>
      <c r="K7" s="34"/>
    </row>
    <row r="8" spans="1:11" ht="12.75" customHeight="1">
      <c r="A8" s="38"/>
      <c r="B8" s="39"/>
      <c r="C8" s="39"/>
      <c r="D8" s="39"/>
      <c r="E8" s="42"/>
      <c r="F8" s="166"/>
      <c r="G8" s="167"/>
      <c r="H8" s="168"/>
      <c r="I8" s="119"/>
      <c r="J8" s="119"/>
      <c r="K8" s="120"/>
    </row>
    <row r="9" spans="1:11" ht="12.75" customHeight="1">
      <c r="A9" s="38"/>
      <c r="B9" s="39"/>
      <c r="C9" s="39"/>
      <c r="D9" s="39"/>
      <c r="E9" s="42"/>
      <c r="F9" s="169"/>
      <c r="G9" s="170"/>
      <c r="H9" s="171"/>
      <c r="I9" s="121"/>
      <c r="J9" s="276" t="s">
        <v>126</v>
      </c>
      <c r="K9" s="123"/>
    </row>
    <row r="10" spans="1:11" ht="12.75" customHeight="1">
      <c r="A10" s="38"/>
      <c r="B10" s="39"/>
      <c r="C10" s="39"/>
      <c r="D10" s="39"/>
      <c r="E10" s="42"/>
      <c r="F10" s="169"/>
      <c r="G10" s="170" t="s">
        <v>88</v>
      </c>
      <c r="H10" s="171"/>
      <c r="I10" s="274"/>
      <c r="J10" s="275" t="s">
        <v>87</v>
      </c>
      <c r="K10" s="123"/>
    </row>
    <row r="11" spans="1:11" ht="12.75" customHeight="1">
      <c r="A11" s="38"/>
      <c r="B11" s="39"/>
      <c r="C11" s="39"/>
      <c r="D11" s="39"/>
      <c r="E11" s="44" t="s">
        <v>78</v>
      </c>
      <c r="F11" s="169"/>
      <c r="G11" s="172">
        <f>'Comprehensive Income'!G14</f>
        <v>41455</v>
      </c>
      <c r="H11" s="171"/>
      <c r="I11" s="121"/>
      <c r="J11" s="124">
        <v>41274</v>
      </c>
      <c r="K11" s="123"/>
    </row>
    <row r="12" spans="1:11" ht="12.75" customHeight="1">
      <c r="A12" s="45"/>
      <c r="B12" s="46"/>
      <c r="C12" s="46"/>
      <c r="D12" s="46"/>
      <c r="E12" s="79"/>
      <c r="F12" s="223"/>
      <c r="G12" s="174" t="s">
        <v>1</v>
      </c>
      <c r="H12" s="175"/>
      <c r="I12" s="125"/>
      <c r="J12" s="126" t="s">
        <v>137</v>
      </c>
      <c r="K12" s="212"/>
    </row>
    <row r="13" spans="1:11" ht="12.75" customHeight="1">
      <c r="A13" s="38"/>
      <c r="B13" s="39"/>
      <c r="C13" s="39"/>
      <c r="D13" s="39"/>
      <c r="E13" s="49"/>
      <c r="F13" s="176"/>
      <c r="G13" s="177"/>
      <c r="H13" s="178"/>
      <c r="I13" s="128"/>
      <c r="J13" s="75"/>
      <c r="K13" s="129"/>
    </row>
    <row r="14" spans="1:11" ht="12.75" customHeight="1">
      <c r="A14" s="38"/>
      <c r="B14" s="39"/>
      <c r="C14" s="39"/>
      <c r="D14" s="39"/>
      <c r="E14" s="44"/>
      <c r="F14" s="169"/>
      <c r="G14" s="232" t="s">
        <v>3</v>
      </c>
      <c r="H14" s="233"/>
      <c r="I14" s="234"/>
      <c r="J14" s="235" t="s">
        <v>3</v>
      </c>
      <c r="K14" s="123"/>
    </row>
    <row r="15" spans="1:12" ht="12.75" customHeight="1">
      <c r="A15" s="38"/>
      <c r="B15" s="54" t="s">
        <v>63</v>
      </c>
      <c r="C15" s="39"/>
      <c r="D15" s="39"/>
      <c r="E15" s="49"/>
      <c r="F15" s="176"/>
      <c r="G15" s="179"/>
      <c r="H15" s="178"/>
      <c r="I15" s="128"/>
      <c r="J15" s="72"/>
      <c r="K15" s="129"/>
      <c r="L15" s="28"/>
    </row>
    <row r="16" spans="1:12" ht="12.75" customHeight="1">
      <c r="A16" s="38"/>
      <c r="B16" s="54" t="s">
        <v>64</v>
      </c>
      <c r="C16" s="39"/>
      <c r="D16" s="39"/>
      <c r="E16" s="49"/>
      <c r="F16" s="176"/>
      <c r="G16" s="180"/>
      <c r="H16" s="181"/>
      <c r="I16" s="130"/>
      <c r="J16" s="56"/>
      <c r="K16" s="129"/>
      <c r="L16" s="28"/>
    </row>
    <row r="17" spans="1:12" ht="12.75" customHeight="1">
      <c r="A17" s="38"/>
      <c r="B17" s="34"/>
      <c r="C17" s="39" t="s">
        <v>65</v>
      </c>
      <c r="D17" s="39"/>
      <c r="E17" s="49"/>
      <c r="F17" s="176"/>
      <c r="G17" s="189">
        <v>330</v>
      </c>
      <c r="H17" s="190"/>
      <c r="I17" s="136"/>
      <c r="J17" s="137">
        <v>475</v>
      </c>
      <c r="K17" s="129"/>
      <c r="L17" s="28"/>
    </row>
    <row r="18" spans="1:12" ht="12.75" customHeight="1">
      <c r="A18" s="38"/>
      <c r="B18" s="34"/>
      <c r="C18" s="39" t="s">
        <v>77</v>
      </c>
      <c r="D18" s="39"/>
      <c r="E18" s="49"/>
      <c r="F18" s="176"/>
      <c r="G18" s="189">
        <v>528</v>
      </c>
      <c r="H18" s="190"/>
      <c r="I18" s="136"/>
      <c r="J18" s="137">
        <v>528</v>
      </c>
      <c r="K18" s="129"/>
      <c r="L18" s="28"/>
    </row>
    <row r="19" spans="1:12" ht="12.75" customHeight="1">
      <c r="A19" s="38"/>
      <c r="B19" s="34"/>
      <c r="C19" s="39" t="s">
        <v>129</v>
      </c>
      <c r="D19" s="39"/>
      <c r="E19" s="49"/>
      <c r="F19" s="176"/>
      <c r="G19" s="189">
        <v>42996</v>
      </c>
      <c r="H19" s="190"/>
      <c r="I19" s="136"/>
      <c r="J19" s="137">
        <v>43246</v>
      </c>
      <c r="K19" s="129"/>
      <c r="L19" s="28"/>
    </row>
    <row r="20" spans="1:12" ht="12.75" customHeight="1">
      <c r="A20" s="38"/>
      <c r="B20" s="34"/>
      <c r="C20" s="39" t="s">
        <v>84</v>
      </c>
      <c r="D20" s="39"/>
      <c r="E20" s="49"/>
      <c r="F20" s="176"/>
      <c r="G20" s="189">
        <v>219</v>
      </c>
      <c r="H20" s="190"/>
      <c r="I20" s="136"/>
      <c r="J20" s="137">
        <v>162</v>
      </c>
      <c r="K20" s="129"/>
      <c r="L20" s="28"/>
    </row>
    <row r="21" spans="1:12" ht="12.75" customHeight="1">
      <c r="A21" s="38"/>
      <c r="B21" s="39"/>
      <c r="C21" s="39"/>
      <c r="D21" s="39"/>
      <c r="E21" s="49"/>
      <c r="F21" s="176"/>
      <c r="G21" s="224">
        <f>SUM(G17:G20)</f>
        <v>44073</v>
      </c>
      <c r="H21" s="225"/>
      <c r="I21" s="136"/>
      <c r="J21" s="213">
        <f>SUM(J17:J20)</f>
        <v>44411</v>
      </c>
      <c r="K21" s="129"/>
      <c r="L21" s="28"/>
    </row>
    <row r="22" spans="1:12" ht="12.75" customHeight="1">
      <c r="A22" s="38"/>
      <c r="B22" s="39"/>
      <c r="C22" s="39"/>
      <c r="D22" s="39"/>
      <c r="E22" s="49"/>
      <c r="F22" s="176"/>
      <c r="G22" s="189"/>
      <c r="H22" s="190"/>
      <c r="I22" s="136"/>
      <c r="J22" s="137"/>
      <c r="K22" s="129"/>
      <c r="L22" s="28"/>
    </row>
    <row r="23" spans="1:12" ht="12.75" customHeight="1">
      <c r="A23" s="38"/>
      <c r="B23" s="54" t="s">
        <v>4</v>
      </c>
      <c r="C23" s="39"/>
      <c r="D23" s="39"/>
      <c r="E23" s="49"/>
      <c r="F23" s="176"/>
      <c r="G23" s="189"/>
      <c r="H23" s="190"/>
      <c r="I23" s="136"/>
      <c r="J23" s="137"/>
      <c r="K23" s="129"/>
      <c r="L23" s="28"/>
    </row>
    <row r="24" spans="1:12" ht="12.75" customHeight="1">
      <c r="A24" s="82"/>
      <c r="B24" s="39"/>
      <c r="C24" s="39" t="s">
        <v>22</v>
      </c>
      <c r="D24" s="39"/>
      <c r="E24" s="49"/>
      <c r="F24" s="176"/>
      <c r="G24" s="189">
        <v>16738</v>
      </c>
      <c r="H24" s="190"/>
      <c r="I24" s="136"/>
      <c r="J24" s="137">
        <v>13050</v>
      </c>
      <c r="K24" s="214"/>
      <c r="L24" s="28"/>
    </row>
    <row r="25" spans="1:12" ht="12.75" customHeight="1">
      <c r="A25" s="82"/>
      <c r="B25" s="39"/>
      <c r="C25" s="39" t="s">
        <v>106</v>
      </c>
      <c r="D25" s="39"/>
      <c r="E25" s="49"/>
      <c r="F25" s="176"/>
      <c r="G25" s="189">
        <f>9306+6555</f>
        <v>15861</v>
      </c>
      <c r="H25" s="190"/>
      <c r="I25" s="136"/>
      <c r="J25" s="137">
        <f>18805+178</f>
        <v>18983</v>
      </c>
      <c r="K25" s="214"/>
      <c r="L25" s="28"/>
    </row>
    <row r="26" spans="1:12" ht="12.75" customHeight="1">
      <c r="A26" s="82"/>
      <c r="B26" s="39"/>
      <c r="C26" s="39" t="s">
        <v>46</v>
      </c>
      <c r="D26" s="39"/>
      <c r="E26" s="49"/>
      <c r="F26" s="176"/>
      <c r="G26" s="189">
        <f>24340</f>
        <v>24340</v>
      </c>
      <c r="H26" s="190"/>
      <c r="I26" s="136"/>
      <c r="J26" s="137">
        <v>33306</v>
      </c>
      <c r="K26" s="214"/>
      <c r="L26" s="28"/>
    </row>
    <row r="27" spans="1:12" ht="12.75" customHeight="1" hidden="1">
      <c r="A27" s="82"/>
      <c r="B27" s="39"/>
      <c r="C27" s="39" t="s">
        <v>5</v>
      </c>
      <c r="D27" s="39"/>
      <c r="E27" s="49"/>
      <c r="F27" s="176"/>
      <c r="G27" s="189">
        <v>0</v>
      </c>
      <c r="H27" s="190"/>
      <c r="I27" s="136"/>
      <c r="J27" s="137">
        <v>0</v>
      </c>
      <c r="K27" s="214"/>
      <c r="L27" s="28"/>
    </row>
    <row r="28" spans="1:12" ht="12.75" customHeight="1">
      <c r="A28" s="82"/>
      <c r="B28" s="39"/>
      <c r="C28" s="39" t="s">
        <v>6</v>
      </c>
      <c r="D28" s="39"/>
      <c r="E28" s="49"/>
      <c r="F28" s="176"/>
      <c r="G28" s="226">
        <v>16560</v>
      </c>
      <c r="H28" s="206"/>
      <c r="I28" s="136"/>
      <c r="J28" s="215">
        <v>8398</v>
      </c>
      <c r="K28" s="214"/>
      <c r="L28" s="28"/>
    </row>
    <row r="29" spans="1:12" ht="12.75" customHeight="1" hidden="1">
      <c r="A29" s="82"/>
      <c r="B29" s="39"/>
      <c r="C29" s="39" t="s">
        <v>86</v>
      </c>
      <c r="D29" s="39"/>
      <c r="E29" s="49"/>
      <c r="F29" s="176"/>
      <c r="G29" s="226"/>
      <c r="H29" s="206"/>
      <c r="I29" s="136"/>
      <c r="J29" s="215">
        <v>0</v>
      </c>
      <c r="K29" s="214"/>
      <c r="L29" s="28"/>
    </row>
    <row r="30" spans="1:12" ht="12.75" customHeight="1">
      <c r="A30" s="82"/>
      <c r="B30" s="39"/>
      <c r="C30" s="39"/>
      <c r="D30" s="39"/>
      <c r="E30" s="49"/>
      <c r="F30" s="176"/>
      <c r="G30" s="189">
        <f>SUM(G24:G29)</f>
        <v>73499</v>
      </c>
      <c r="H30" s="190"/>
      <c r="I30" s="136"/>
      <c r="J30" s="137">
        <f>SUM(J24:J29)</f>
        <v>73737</v>
      </c>
      <c r="K30" s="214"/>
      <c r="L30" s="28"/>
    </row>
    <row r="31" spans="1:12" ht="12.75" customHeight="1" thickBot="1">
      <c r="A31" s="82"/>
      <c r="B31" s="54" t="s">
        <v>66</v>
      </c>
      <c r="C31" s="39"/>
      <c r="D31" s="39"/>
      <c r="E31" s="49"/>
      <c r="F31" s="176"/>
      <c r="G31" s="227">
        <f>G21+G30</f>
        <v>117572</v>
      </c>
      <c r="H31" s="228"/>
      <c r="I31" s="136"/>
      <c r="J31" s="216">
        <f>J21+J30</f>
        <v>118148</v>
      </c>
      <c r="K31" s="214"/>
      <c r="L31" s="28"/>
    </row>
    <row r="32" spans="1:12" ht="12.75" customHeight="1">
      <c r="A32" s="82"/>
      <c r="B32" s="39"/>
      <c r="C32" s="39"/>
      <c r="D32" s="39"/>
      <c r="E32" s="49"/>
      <c r="F32" s="176"/>
      <c r="G32" s="189"/>
      <c r="H32" s="190"/>
      <c r="I32" s="136"/>
      <c r="J32" s="137"/>
      <c r="K32" s="214"/>
      <c r="L32" s="28"/>
    </row>
    <row r="33" spans="1:12" ht="12.75" customHeight="1">
      <c r="A33" s="82"/>
      <c r="B33" s="54" t="s">
        <v>67</v>
      </c>
      <c r="C33" s="39"/>
      <c r="D33" s="39"/>
      <c r="E33" s="49"/>
      <c r="F33" s="176"/>
      <c r="G33" s="189"/>
      <c r="H33" s="190"/>
      <c r="I33" s="136"/>
      <c r="J33" s="137"/>
      <c r="K33" s="129"/>
      <c r="L33" s="28"/>
    </row>
    <row r="34" spans="1:12" ht="12.75" customHeight="1">
      <c r="A34" s="82"/>
      <c r="B34" s="54" t="s">
        <v>68</v>
      </c>
      <c r="C34" s="39"/>
      <c r="D34" s="39"/>
      <c r="E34" s="49"/>
      <c r="F34" s="176"/>
      <c r="G34" s="189"/>
      <c r="H34" s="190"/>
      <c r="I34" s="136"/>
      <c r="J34" s="137"/>
      <c r="K34" s="129"/>
      <c r="L34" s="28"/>
    </row>
    <row r="35" spans="1:12" ht="12.75" customHeight="1">
      <c r="A35" s="82"/>
      <c r="B35" s="39" t="s">
        <v>8</v>
      </c>
      <c r="C35" s="39"/>
      <c r="D35" s="39"/>
      <c r="E35" s="49">
        <v>6</v>
      </c>
      <c r="F35" s="176"/>
      <c r="G35" s="189">
        <v>79375</v>
      </c>
      <c r="H35" s="190"/>
      <c r="I35" s="136"/>
      <c r="J35" s="137">
        <v>73382</v>
      </c>
      <c r="K35" s="129"/>
      <c r="L35" s="28"/>
    </row>
    <row r="36" spans="1:12" ht="12.75" customHeight="1">
      <c r="A36" s="82"/>
      <c r="B36" s="39" t="s">
        <v>34</v>
      </c>
      <c r="C36" s="34"/>
      <c r="D36" s="39"/>
      <c r="E36" s="49"/>
      <c r="F36" s="176"/>
      <c r="G36" s="188">
        <v>25556</v>
      </c>
      <c r="H36" s="190"/>
      <c r="I36" s="136"/>
      <c r="J36" s="77">
        <v>25556</v>
      </c>
      <c r="K36" s="129"/>
      <c r="L36" s="28"/>
    </row>
    <row r="37" spans="1:12" ht="12.75" customHeight="1">
      <c r="A37" s="82"/>
      <c r="B37" s="39" t="s">
        <v>49</v>
      </c>
      <c r="C37" s="34"/>
      <c r="D37" s="39"/>
      <c r="E37" s="49"/>
      <c r="F37" s="176"/>
      <c r="G37" s="188">
        <v>1210</v>
      </c>
      <c r="H37" s="190"/>
      <c r="I37" s="136"/>
      <c r="J37" s="77">
        <v>1210</v>
      </c>
      <c r="K37" s="129"/>
      <c r="L37" s="28"/>
    </row>
    <row r="38" spans="1:12" ht="12.75" customHeight="1">
      <c r="A38" s="82"/>
      <c r="B38" s="56" t="s">
        <v>121</v>
      </c>
      <c r="C38" s="83"/>
      <c r="D38" s="34"/>
      <c r="E38" s="49"/>
      <c r="F38" s="176"/>
      <c r="G38" s="205">
        <f>-5137+1</f>
        <v>-5136</v>
      </c>
      <c r="H38" s="206"/>
      <c r="I38" s="136"/>
      <c r="J38" s="217">
        <v>201</v>
      </c>
      <c r="K38" s="129"/>
      <c r="L38" s="28"/>
    </row>
    <row r="39" spans="1:12" ht="12.75" customHeight="1">
      <c r="A39" s="82"/>
      <c r="B39" s="54" t="s">
        <v>69</v>
      </c>
      <c r="C39" s="39"/>
      <c r="D39" s="39"/>
      <c r="E39" s="49"/>
      <c r="F39" s="176"/>
      <c r="G39" s="189">
        <f>SUM(G35:G38)</f>
        <v>101005</v>
      </c>
      <c r="H39" s="190"/>
      <c r="I39" s="136"/>
      <c r="J39" s="137">
        <f>SUM(J35:J38)</f>
        <v>100349</v>
      </c>
      <c r="K39" s="129"/>
      <c r="L39" s="28"/>
    </row>
    <row r="40" spans="1:12" ht="12.75" customHeight="1">
      <c r="A40" s="82"/>
      <c r="B40" s="39"/>
      <c r="C40" s="39"/>
      <c r="D40" s="39"/>
      <c r="E40" s="49"/>
      <c r="F40" s="176"/>
      <c r="G40" s="189"/>
      <c r="H40" s="190"/>
      <c r="I40" s="136"/>
      <c r="J40" s="137"/>
      <c r="K40" s="129"/>
      <c r="L40" s="28"/>
    </row>
    <row r="41" spans="1:12" ht="12.75" customHeight="1">
      <c r="A41" s="82"/>
      <c r="B41" s="54" t="s">
        <v>70</v>
      </c>
      <c r="C41" s="39"/>
      <c r="D41" s="39"/>
      <c r="E41" s="49"/>
      <c r="F41" s="176"/>
      <c r="G41" s="189"/>
      <c r="H41" s="190"/>
      <c r="I41" s="136"/>
      <c r="J41" s="137"/>
      <c r="K41" s="129"/>
      <c r="L41" s="28"/>
    </row>
    <row r="42" spans="1:12" ht="12.75" customHeight="1">
      <c r="A42" s="82"/>
      <c r="B42" s="39"/>
      <c r="C42" s="39" t="s">
        <v>80</v>
      </c>
      <c r="D42" s="39"/>
      <c r="E42" s="49"/>
      <c r="F42" s="176"/>
      <c r="G42" s="189">
        <v>0</v>
      </c>
      <c r="H42" s="190"/>
      <c r="I42" s="136"/>
      <c r="J42" s="137">
        <v>0</v>
      </c>
      <c r="K42" s="129"/>
      <c r="L42" s="28"/>
    </row>
    <row r="43" spans="1:12" ht="12.75" customHeight="1">
      <c r="A43" s="38"/>
      <c r="B43" s="39"/>
      <c r="C43" s="39"/>
      <c r="D43" s="39"/>
      <c r="E43" s="49"/>
      <c r="F43" s="176"/>
      <c r="G43" s="189"/>
      <c r="H43" s="190"/>
      <c r="I43" s="136"/>
      <c r="J43" s="137"/>
      <c r="K43" s="129"/>
      <c r="L43" s="28"/>
    </row>
    <row r="44" spans="1:12" ht="12.75" customHeight="1">
      <c r="A44" s="38"/>
      <c r="B44" s="54" t="s">
        <v>7</v>
      </c>
      <c r="C44" s="39"/>
      <c r="D44" s="39"/>
      <c r="E44" s="49"/>
      <c r="F44" s="176"/>
      <c r="G44" s="189"/>
      <c r="H44" s="190"/>
      <c r="I44" s="136"/>
      <c r="J44" s="137"/>
      <c r="K44" s="129"/>
      <c r="L44" s="28"/>
    </row>
    <row r="45" spans="1:12" ht="12.75" customHeight="1">
      <c r="A45" s="82"/>
      <c r="B45" s="39"/>
      <c r="C45" s="39" t="s">
        <v>130</v>
      </c>
      <c r="D45" s="39"/>
      <c r="E45" s="49"/>
      <c r="F45" s="176"/>
      <c r="G45" s="189">
        <f>7366-1</f>
        <v>7365</v>
      </c>
      <c r="H45" s="190"/>
      <c r="I45" s="136"/>
      <c r="J45" s="137">
        <f>6003+466</f>
        <v>6469</v>
      </c>
      <c r="K45" s="129"/>
      <c r="L45" s="28">
        <f>13716-6350</f>
        <v>7366</v>
      </c>
    </row>
    <row r="46" spans="1:12" ht="12.75" customHeight="1">
      <c r="A46" s="82"/>
      <c r="B46" s="39"/>
      <c r="C46" s="39" t="s">
        <v>83</v>
      </c>
      <c r="D46" s="39"/>
      <c r="E46" s="49">
        <v>23</v>
      </c>
      <c r="F46" s="176"/>
      <c r="G46" s="189">
        <v>2526</v>
      </c>
      <c r="H46" s="190"/>
      <c r="I46" s="136"/>
      <c r="J46" s="137">
        <v>6037</v>
      </c>
      <c r="K46" s="129"/>
      <c r="L46" s="28"/>
    </row>
    <row r="47" spans="1:12" ht="12.75" customHeight="1" hidden="1">
      <c r="A47" s="82"/>
      <c r="B47" s="39"/>
      <c r="C47" s="39" t="s">
        <v>50</v>
      </c>
      <c r="D47" s="39"/>
      <c r="E47" s="49">
        <v>25</v>
      </c>
      <c r="F47" s="176"/>
      <c r="G47" s="189">
        <v>0</v>
      </c>
      <c r="H47" s="190"/>
      <c r="I47" s="136"/>
      <c r="J47" s="137">
        <v>0</v>
      </c>
      <c r="K47" s="129"/>
      <c r="L47" s="28"/>
    </row>
    <row r="48" spans="1:12" ht="12.75" customHeight="1">
      <c r="A48" s="82"/>
      <c r="B48" s="39"/>
      <c r="C48" s="39" t="s">
        <v>48</v>
      </c>
      <c r="D48" s="39"/>
      <c r="E48" s="49"/>
      <c r="F48" s="176"/>
      <c r="G48" s="188">
        <v>326</v>
      </c>
      <c r="H48" s="190"/>
      <c r="I48" s="136"/>
      <c r="J48" s="137">
        <v>782</v>
      </c>
      <c r="K48" s="129"/>
      <c r="L48" s="28"/>
    </row>
    <row r="49" spans="1:12" ht="12.75" customHeight="1">
      <c r="A49" s="82"/>
      <c r="B49" s="84"/>
      <c r="C49" s="39" t="s">
        <v>138</v>
      </c>
      <c r="D49" s="39"/>
      <c r="E49" s="49"/>
      <c r="F49" s="176"/>
      <c r="G49" s="205">
        <v>6350</v>
      </c>
      <c r="H49" s="190"/>
      <c r="I49" s="136"/>
      <c r="J49" s="218">
        <v>4511</v>
      </c>
      <c r="K49" s="129"/>
      <c r="L49" s="28"/>
    </row>
    <row r="50" spans="1:12" ht="12.75" customHeight="1">
      <c r="A50" s="38"/>
      <c r="B50" s="39"/>
      <c r="C50" s="39"/>
      <c r="D50" s="39"/>
      <c r="E50" s="49"/>
      <c r="F50" s="176"/>
      <c r="G50" s="224">
        <f>SUM(G45:G49)</f>
        <v>16567</v>
      </c>
      <c r="H50" s="225"/>
      <c r="I50" s="136"/>
      <c r="J50" s="213">
        <f>SUM(J44:J49)</f>
        <v>17799</v>
      </c>
      <c r="K50" s="129"/>
      <c r="L50" s="28"/>
    </row>
    <row r="51" spans="1:12" ht="12.75" customHeight="1">
      <c r="A51" s="38"/>
      <c r="B51" s="54" t="s">
        <v>71</v>
      </c>
      <c r="C51" s="39"/>
      <c r="D51" s="39"/>
      <c r="E51" s="49"/>
      <c r="F51" s="176"/>
      <c r="G51" s="189">
        <f>G42+G50</f>
        <v>16567</v>
      </c>
      <c r="H51" s="190"/>
      <c r="I51" s="136"/>
      <c r="J51" s="137">
        <f>J42+J50</f>
        <v>17799</v>
      </c>
      <c r="K51" s="129"/>
      <c r="L51" s="28"/>
    </row>
    <row r="52" spans="1:12" ht="12.75" customHeight="1" thickBot="1">
      <c r="A52" s="85"/>
      <c r="B52" s="54" t="s">
        <v>72</v>
      </c>
      <c r="C52" s="54"/>
      <c r="D52" s="54"/>
      <c r="E52" s="44"/>
      <c r="F52" s="169"/>
      <c r="G52" s="227">
        <f>G39+G51</f>
        <v>117572</v>
      </c>
      <c r="H52" s="228"/>
      <c r="I52" s="136"/>
      <c r="J52" s="216">
        <f>J39+J51</f>
        <v>118148</v>
      </c>
      <c r="K52" s="123"/>
      <c r="L52" s="28"/>
    </row>
    <row r="53" spans="1:12" ht="12.75" customHeight="1">
      <c r="A53" s="38"/>
      <c r="B53" s="39"/>
      <c r="C53" s="39"/>
      <c r="D53" s="39"/>
      <c r="E53" s="49"/>
      <c r="F53" s="176"/>
      <c r="G53" s="189"/>
      <c r="H53" s="190"/>
      <c r="I53" s="136"/>
      <c r="J53" s="137"/>
      <c r="K53" s="129"/>
      <c r="L53" s="28"/>
    </row>
    <row r="54" spans="1:12" ht="12.75" customHeight="1">
      <c r="A54" s="38"/>
      <c r="B54" s="39" t="s">
        <v>92</v>
      </c>
      <c r="C54" s="39"/>
      <c r="D54" s="39"/>
      <c r="E54" s="49"/>
      <c r="F54" s="176"/>
      <c r="G54" s="229">
        <f>G39/G63</f>
        <v>0.13934914752895144</v>
      </c>
      <c r="H54" s="190"/>
      <c r="I54" s="136"/>
      <c r="J54" s="219">
        <f>J39/J63</f>
        <v>0.13844411272098164</v>
      </c>
      <c r="K54" s="129"/>
      <c r="L54" s="28"/>
    </row>
    <row r="55" spans="1:12" ht="12.75" customHeight="1">
      <c r="A55" s="45"/>
      <c r="B55" s="46"/>
      <c r="C55" s="46"/>
      <c r="D55" s="46"/>
      <c r="E55" s="47"/>
      <c r="F55" s="173"/>
      <c r="G55" s="230"/>
      <c r="H55" s="231"/>
      <c r="I55" s="163"/>
      <c r="J55" s="220"/>
      <c r="K55" s="127"/>
      <c r="L55" s="28"/>
    </row>
    <row r="56" spans="1:12" ht="12.75" customHeight="1">
      <c r="A56" s="34"/>
      <c r="B56" s="34"/>
      <c r="C56" s="34"/>
      <c r="D56" s="34"/>
      <c r="E56" s="34"/>
      <c r="F56" s="34"/>
      <c r="G56" s="81"/>
      <c r="H56" s="34"/>
      <c r="I56" s="117"/>
      <c r="J56" s="117"/>
      <c r="K56" s="117"/>
      <c r="L56" s="28"/>
    </row>
    <row r="57" spans="1:12" ht="12.75" customHeight="1">
      <c r="A57" s="379" t="s">
        <v>120</v>
      </c>
      <c r="B57" s="379"/>
      <c r="C57" s="379"/>
      <c r="D57" s="379"/>
      <c r="E57" s="379"/>
      <c r="F57" s="379"/>
      <c r="G57" s="379"/>
      <c r="H57" s="379"/>
      <c r="I57" s="379"/>
      <c r="J57" s="379"/>
      <c r="K57" s="379"/>
      <c r="L57" s="28"/>
    </row>
    <row r="58" spans="1:12" ht="12.75" customHeight="1">
      <c r="A58" s="379" t="s">
        <v>139</v>
      </c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28"/>
    </row>
    <row r="59" spans="1:12" ht="12.75" customHeight="1">
      <c r="A59" s="379"/>
      <c r="B59" s="379"/>
      <c r="C59" s="379"/>
      <c r="D59" s="379"/>
      <c r="E59" s="379"/>
      <c r="F59" s="379"/>
      <c r="G59" s="379"/>
      <c r="H59" s="379"/>
      <c r="I59" s="379"/>
      <c r="J59" s="379"/>
      <c r="K59" s="379"/>
      <c r="L59" s="28"/>
    </row>
    <row r="60" spans="1:12" ht="15.75">
      <c r="A60" s="88"/>
      <c r="B60" s="34"/>
      <c r="C60" s="34"/>
      <c r="D60" s="34"/>
      <c r="E60" s="34"/>
      <c r="F60" s="34"/>
      <c r="G60" s="34"/>
      <c r="H60" s="34"/>
      <c r="I60" s="117"/>
      <c r="J60" s="117"/>
      <c r="K60" s="117"/>
      <c r="L60" s="28"/>
    </row>
    <row r="61" spans="1:12" ht="12.75">
      <c r="A61" s="34"/>
      <c r="B61" s="34"/>
      <c r="C61" s="34"/>
      <c r="D61" s="34"/>
      <c r="E61" s="34"/>
      <c r="F61" s="34"/>
      <c r="G61" s="81">
        <f>G31-G52</f>
        <v>0</v>
      </c>
      <c r="H61" s="34"/>
      <c r="I61" s="117"/>
      <c r="J61" s="117"/>
      <c r="K61" s="117"/>
      <c r="L61" s="28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117"/>
      <c r="J62" s="117"/>
      <c r="K62" s="117"/>
      <c r="L62" s="28"/>
    </row>
    <row r="63" spans="1:12" ht="12.75">
      <c r="A63" s="34"/>
      <c r="B63" s="34"/>
      <c r="C63" s="34"/>
      <c r="D63" s="34"/>
      <c r="E63" s="34"/>
      <c r="F63" s="34"/>
      <c r="G63" s="81">
        <v>724834</v>
      </c>
      <c r="H63" s="34"/>
      <c r="I63" s="117"/>
      <c r="J63" s="221">
        <v>724834</v>
      </c>
      <c r="K63" s="117"/>
      <c r="L63" s="28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117"/>
      <c r="J64" s="117"/>
      <c r="K64" s="117"/>
      <c r="L64" s="28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117"/>
      <c r="J65" s="117"/>
      <c r="K65" s="117"/>
      <c r="L65" s="28"/>
    </row>
    <row r="66" spans="9:12" ht="12.75">
      <c r="I66" s="222"/>
      <c r="J66" s="222"/>
      <c r="K66" s="222"/>
      <c r="L66" s="28"/>
    </row>
    <row r="67" ht="12.75">
      <c r="L67" s="28"/>
    </row>
  </sheetData>
  <sheetProtection/>
  <mergeCells count="8">
    <mergeCell ref="A1:K1"/>
    <mergeCell ref="A4:K4"/>
    <mergeCell ref="A57:K57"/>
    <mergeCell ref="A58:K58"/>
    <mergeCell ref="A59:K59"/>
    <mergeCell ref="A6:K6"/>
    <mergeCell ref="A2:K2"/>
    <mergeCell ref="A5:K5"/>
  </mergeCells>
  <printOptions horizontalCentered="1"/>
  <pageMargins left="0.393700787401575" right="0.393700787401575" top="0.551181102362205" bottom="0.551181102362205" header="0.551181102362205" footer="0.551181102362205"/>
  <pageSetup fitToHeight="1" fitToWidth="1"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B120"/>
  <sheetViews>
    <sheetView showGridLines="0" zoomScale="80" zoomScaleNormal="80" zoomScaleSheetLayoutView="75" zoomScalePageLayoutView="0" workbookViewId="0" topLeftCell="D1">
      <selection activeCell="J58" sqref="J58"/>
    </sheetView>
  </sheetViews>
  <sheetFormatPr defaultColWidth="9.140625" defaultRowHeight="12.75"/>
  <cols>
    <col min="1" max="1" width="2.28125" style="34" hidden="1" customWidth="1"/>
    <col min="2" max="2" width="2.7109375" style="34" hidden="1" customWidth="1"/>
    <col min="3" max="3" width="1.8515625" style="34" hidden="1" customWidth="1"/>
    <col min="4" max="4" width="3.57421875" style="34" customWidth="1"/>
    <col min="5" max="5" width="3.8515625" style="34" customWidth="1"/>
    <col min="6" max="6" width="9.140625" style="34" customWidth="1"/>
    <col min="7" max="7" width="57.57421875" style="34" customWidth="1"/>
    <col min="8" max="8" width="8.140625" style="34" customWidth="1"/>
    <col min="9" max="9" width="2.8515625" style="34" customWidth="1"/>
    <col min="10" max="10" width="12.140625" style="34" customWidth="1"/>
    <col min="11" max="11" width="2.140625" style="34" customWidth="1"/>
    <col min="12" max="12" width="4.57421875" style="34" hidden="1" customWidth="1"/>
    <col min="13" max="13" width="11.140625" style="34" hidden="1" customWidth="1"/>
    <col min="14" max="14" width="3.57421875" style="34" hidden="1" customWidth="1"/>
    <col min="15" max="15" width="1.7109375" style="34" customWidth="1"/>
    <col min="16" max="16" width="13.140625" style="34" customWidth="1"/>
    <col min="17" max="17" width="3.00390625" style="34" customWidth="1"/>
    <col min="18" max="18" width="9.8515625" style="34" bestFit="1" customWidth="1"/>
    <col min="19" max="19" width="17.421875" style="34" customWidth="1"/>
    <col min="20" max="20" width="31.8515625" style="34" customWidth="1"/>
    <col min="21" max="16384" width="9.140625" style="34" customWidth="1"/>
  </cols>
  <sheetData>
    <row r="1" spans="1:20" ht="39.75" customHeight="1">
      <c r="A1" s="279"/>
      <c r="D1" s="376" t="str">
        <f>'Comprehensive Income'!A1</f>
        <v>MARCO HOLDINGS BERHAD</v>
      </c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S1" s="66"/>
      <c r="T1" s="66"/>
    </row>
    <row r="2" spans="1:20" ht="12.75" customHeight="1">
      <c r="A2" s="279"/>
      <c r="D2" s="377" t="str">
        <f>'Comprehensive Income'!A2</f>
        <v>(Incorporated in Malaysia - 8985-P)</v>
      </c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S2" s="66"/>
      <c r="T2" s="66"/>
    </row>
    <row r="3" spans="1:20" ht="12.75" customHeight="1">
      <c r="A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S3" s="66"/>
      <c r="T3" s="66"/>
    </row>
    <row r="4" spans="1:22" ht="22.5" customHeight="1">
      <c r="A4" s="279"/>
      <c r="E4" s="380" t="s">
        <v>145</v>
      </c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</row>
    <row r="5" spans="1:20" ht="22.5" customHeight="1">
      <c r="A5" s="296"/>
      <c r="B5" s="297"/>
      <c r="C5" s="297"/>
      <c r="D5" s="369" t="s">
        <v>150</v>
      </c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S5" s="66"/>
      <c r="T5" s="66"/>
    </row>
    <row r="6" spans="1:21" ht="12.75" customHeight="1">
      <c r="A6" s="296"/>
      <c r="B6" s="297"/>
      <c r="C6" s="297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</row>
    <row r="7" spans="1:25" ht="12.75">
      <c r="A7" s="207"/>
      <c r="B7" s="89"/>
      <c r="C7" s="89"/>
      <c r="D7" s="89"/>
      <c r="E7" s="89"/>
      <c r="F7" s="89"/>
      <c r="G7" s="89"/>
      <c r="S7" s="66"/>
      <c r="T7" s="66"/>
      <c r="U7" s="78"/>
      <c r="V7" s="78"/>
      <c r="W7" s="78"/>
      <c r="X7" s="78"/>
      <c r="Y7" s="78"/>
    </row>
    <row r="8" spans="1:25" ht="12.75" hidden="1">
      <c r="A8" s="298"/>
      <c r="B8" s="36"/>
      <c r="C8" s="253"/>
      <c r="D8" s="36"/>
      <c r="E8" s="36"/>
      <c r="F8" s="36"/>
      <c r="G8" s="36"/>
      <c r="H8" s="90"/>
      <c r="I8" s="91"/>
      <c r="J8" s="92"/>
      <c r="K8" s="93" t="s">
        <v>0</v>
      </c>
      <c r="S8" s="66"/>
      <c r="T8" s="66"/>
      <c r="U8" s="78"/>
      <c r="V8" s="78"/>
      <c r="W8" s="78"/>
      <c r="X8" s="78"/>
      <c r="Y8" s="78"/>
    </row>
    <row r="9" spans="1:25" ht="12.75" hidden="1">
      <c r="A9" s="299"/>
      <c r="B9" s="78"/>
      <c r="C9" s="300"/>
      <c r="D9" s="78"/>
      <c r="E9" s="78"/>
      <c r="F9" s="78"/>
      <c r="G9" s="78"/>
      <c r="H9" s="90"/>
      <c r="I9" s="94"/>
      <c r="J9" s="95" t="s">
        <v>1</v>
      </c>
      <c r="K9" s="283"/>
      <c r="S9" s="66"/>
      <c r="T9" s="66"/>
      <c r="U9" s="78"/>
      <c r="V9" s="78"/>
      <c r="W9" s="78"/>
      <c r="X9" s="78"/>
      <c r="Y9" s="78"/>
    </row>
    <row r="10" spans="1:25" ht="8.25" customHeight="1">
      <c r="A10" s="299"/>
      <c r="B10" s="78"/>
      <c r="C10" s="78"/>
      <c r="D10" s="35"/>
      <c r="E10" s="36"/>
      <c r="F10" s="36"/>
      <c r="G10" s="36"/>
      <c r="H10" s="254"/>
      <c r="I10" s="147"/>
      <c r="J10" s="147"/>
      <c r="K10" s="255"/>
      <c r="L10" s="147"/>
      <c r="M10" s="147"/>
      <c r="N10" s="147"/>
      <c r="O10" s="147"/>
      <c r="P10" s="147"/>
      <c r="Q10" s="253"/>
      <c r="S10" s="66"/>
      <c r="T10" s="66"/>
      <c r="U10" s="78"/>
      <c r="V10" s="78"/>
      <c r="W10" s="78"/>
      <c r="X10" s="78"/>
      <c r="Y10" s="78"/>
    </row>
    <row r="11" spans="1:25" s="41" customFormat="1" ht="12.75" customHeight="1">
      <c r="A11" s="301"/>
      <c r="B11" s="39"/>
      <c r="C11" s="39"/>
      <c r="D11" s="38"/>
      <c r="E11" s="39"/>
      <c r="F11" s="39"/>
      <c r="G11" s="39"/>
      <c r="H11" s="40"/>
      <c r="I11" s="243"/>
      <c r="J11" s="339" t="s">
        <v>152</v>
      </c>
      <c r="K11" s="278"/>
      <c r="L11" s="162"/>
      <c r="M11" s="277" t="s">
        <v>47</v>
      </c>
      <c r="N11" s="278"/>
      <c r="O11" s="162"/>
      <c r="P11" s="277" t="str">
        <f>J11</f>
        <v>6 months</v>
      </c>
      <c r="Q11" s="244"/>
      <c r="R11" s="55"/>
      <c r="S11" s="302"/>
      <c r="T11" s="303"/>
      <c r="U11" s="304"/>
      <c r="V11" s="304"/>
      <c r="W11" s="304"/>
      <c r="X11" s="39"/>
      <c r="Y11" s="39"/>
    </row>
    <row r="12" spans="1:25" s="41" customFormat="1" ht="12.75" customHeight="1">
      <c r="A12" s="301"/>
      <c r="B12" s="39"/>
      <c r="C12" s="39"/>
      <c r="D12" s="38"/>
      <c r="E12" s="39"/>
      <c r="F12" s="39"/>
      <c r="G12" s="39"/>
      <c r="H12" s="40"/>
      <c r="I12" s="243"/>
      <c r="J12" s="277" t="s">
        <v>24</v>
      </c>
      <c r="K12" s="278"/>
      <c r="L12" s="162"/>
      <c r="M12" s="277" t="s">
        <v>24</v>
      </c>
      <c r="N12" s="278"/>
      <c r="O12" s="162"/>
      <c r="P12" s="277" t="s">
        <v>24</v>
      </c>
      <c r="Q12" s="244"/>
      <c r="R12" s="55"/>
      <c r="S12" s="305"/>
      <c r="T12" s="303"/>
      <c r="U12" s="304"/>
      <c r="V12" s="304"/>
      <c r="W12" s="310"/>
      <c r="X12" s="39"/>
      <c r="Y12" s="39"/>
    </row>
    <row r="13" spans="1:25" s="41" customFormat="1" ht="12.75" customHeight="1">
      <c r="A13" s="301"/>
      <c r="B13" s="39"/>
      <c r="C13" s="39"/>
      <c r="D13" s="38"/>
      <c r="E13" s="39"/>
      <c r="F13" s="39"/>
      <c r="G13" s="39"/>
      <c r="H13" s="44" t="s">
        <v>78</v>
      </c>
      <c r="I13" s="243"/>
      <c r="J13" s="124">
        <f>'Financial Position'!G11</f>
        <v>41455</v>
      </c>
      <c r="K13" s="278"/>
      <c r="L13" s="162"/>
      <c r="M13" s="124">
        <v>37256</v>
      </c>
      <c r="N13" s="278"/>
      <c r="O13" s="162"/>
      <c r="P13" s="124">
        <f>'Comprehensive Income'!Q14</f>
        <v>41090</v>
      </c>
      <c r="Q13" s="244"/>
      <c r="R13" s="55"/>
      <c r="S13" s="305"/>
      <c r="T13" s="303"/>
      <c r="U13" s="304"/>
      <c r="V13" s="304"/>
      <c r="W13" s="310"/>
      <c r="X13" s="39"/>
      <c r="Y13" s="39"/>
    </row>
    <row r="14" spans="1:25" s="41" customFormat="1" ht="16.5" customHeight="1">
      <c r="A14" s="306"/>
      <c r="B14" s="46"/>
      <c r="C14" s="46"/>
      <c r="D14" s="45"/>
      <c r="E14" s="46"/>
      <c r="F14" s="46"/>
      <c r="G14" s="46"/>
      <c r="H14" s="62"/>
      <c r="I14" s="163"/>
      <c r="J14" s="126" t="s">
        <v>1</v>
      </c>
      <c r="K14" s="164"/>
      <c r="L14" s="163"/>
      <c r="M14" s="126" t="s">
        <v>0</v>
      </c>
      <c r="N14" s="164"/>
      <c r="O14" s="163"/>
      <c r="P14" s="126"/>
      <c r="Q14" s="164"/>
      <c r="R14" s="55"/>
      <c r="S14" s="303"/>
      <c r="T14" s="303"/>
      <c r="U14" s="307"/>
      <c r="V14" s="304"/>
      <c r="W14" s="310"/>
      <c r="X14" s="39"/>
      <c r="Y14" s="39"/>
    </row>
    <row r="15" spans="1:25" s="41" customFormat="1" ht="12.75" customHeight="1">
      <c r="A15" s="301"/>
      <c r="B15" s="39"/>
      <c r="C15" s="308"/>
      <c r="D15" s="38"/>
      <c r="E15" s="39"/>
      <c r="F15" s="39"/>
      <c r="G15" s="39"/>
      <c r="H15" s="40"/>
      <c r="I15" s="176"/>
      <c r="J15" s="177"/>
      <c r="K15" s="178"/>
      <c r="L15" s="51"/>
      <c r="M15" s="50"/>
      <c r="N15" s="97"/>
      <c r="O15" s="130"/>
      <c r="P15" s="75"/>
      <c r="Q15" s="165"/>
      <c r="R15" s="55"/>
      <c r="S15" s="303"/>
      <c r="T15" s="303"/>
      <c r="U15" s="304"/>
      <c r="V15" s="304"/>
      <c r="W15" s="310"/>
      <c r="X15" s="39"/>
      <c r="Y15" s="39"/>
    </row>
    <row r="16" spans="1:25" s="41" customFormat="1" ht="12.75" customHeight="1">
      <c r="A16" s="301"/>
      <c r="B16" s="39"/>
      <c r="C16" s="308"/>
      <c r="D16" s="38"/>
      <c r="E16" s="39"/>
      <c r="F16" s="39"/>
      <c r="G16" s="39"/>
      <c r="H16" s="40"/>
      <c r="I16" s="176"/>
      <c r="J16" s="201" t="s">
        <v>3</v>
      </c>
      <c r="K16" s="202"/>
      <c r="L16" s="208"/>
      <c r="M16" s="209" t="s">
        <v>3</v>
      </c>
      <c r="N16" s="252"/>
      <c r="O16" s="203"/>
      <c r="P16" s="204" t="s">
        <v>3</v>
      </c>
      <c r="Q16" s="165"/>
      <c r="R16" s="55"/>
      <c r="S16" s="303"/>
      <c r="T16" s="303"/>
      <c r="U16" s="307"/>
      <c r="V16" s="304"/>
      <c r="W16" s="310"/>
      <c r="X16" s="39"/>
      <c r="Y16" s="39"/>
    </row>
    <row r="17" spans="1:25" s="41" customFormat="1" ht="12.75" customHeight="1">
      <c r="A17" s="301"/>
      <c r="B17" s="39"/>
      <c r="C17" s="308"/>
      <c r="D17" s="340"/>
      <c r="E17" s="341" t="s">
        <v>110</v>
      </c>
      <c r="F17" s="342"/>
      <c r="G17" s="342"/>
      <c r="H17" s="40"/>
      <c r="I17" s="176"/>
      <c r="J17" s="201"/>
      <c r="K17" s="202"/>
      <c r="L17" s="208"/>
      <c r="M17" s="209"/>
      <c r="N17" s="252"/>
      <c r="O17" s="203"/>
      <c r="P17" s="204"/>
      <c r="Q17" s="165"/>
      <c r="R17" s="55"/>
      <c r="S17" s="303"/>
      <c r="T17" s="303"/>
      <c r="U17" s="307"/>
      <c r="V17" s="304"/>
      <c r="W17" s="310"/>
      <c r="X17" s="39"/>
      <c r="Y17" s="39"/>
    </row>
    <row r="18" spans="1:25" s="41" customFormat="1" ht="12.75" customHeight="1">
      <c r="A18" s="301"/>
      <c r="B18" s="39"/>
      <c r="C18" s="308"/>
      <c r="D18" s="38"/>
      <c r="E18" s="39" t="s">
        <v>96</v>
      </c>
      <c r="F18" s="39"/>
      <c r="G18" s="39"/>
      <c r="H18" s="40"/>
      <c r="I18" s="176"/>
      <c r="J18" s="188">
        <f>'Comprehensive Income'!N30</f>
        <v>9555</v>
      </c>
      <c r="K18" s="190"/>
      <c r="L18" s="51"/>
      <c r="M18" s="57">
        <v>-5275</v>
      </c>
      <c r="N18" s="59"/>
      <c r="O18" s="130"/>
      <c r="P18" s="77">
        <v>9521</v>
      </c>
      <c r="Q18" s="165"/>
      <c r="R18" s="323"/>
      <c r="S18" s="303"/>
      <c r="T18" s="303"/>
      <c r="U18" s="307"/>
      <c r="V18" s="304"/>
      <c r="W18" s="310"/>
      <c r="X18" s="39"/>
      <c r="Y18" s="39"/>
    </row>
    <row r="19" spans="1:25" s="41" customFormat="1" ht="12.75" customHeight="1">
      <c r="A19" s="301"/>
      <c r="B19" s="39"/>
      <c r="C19" s="308"/>
      <c r="D19" s="38"/>
      <c r="E19" s="39"/>
      <c r="F19" s="39"/>
      <c r="G19" s="39"/>
      <c r="H19" s="40"/>
      <c r="I19" s="176"/>
      <c r="J19" s="188"/>
      <c r="K19" s="190"/>
      <c r="L19" s="51"/>
      <c r="M19" s="57"/>
      <c r="N19" s="59"/>
      <c r="O19" s="130"/>
      <c r="P19" s="77"/>
      <c r="Q19" s="165"/>
      <c r="R19" s="55"/>
      <c r="S19" s="303"/>
      <c r="T19" s="303"/>
      <c r="U19" s="307"/>
      <c r="V19" s="304"/>
      <c r="W19" s="304"/>
      <c r="X19" s="39"/>
      <c r="Y19" s="39"/>
    </row>
    <row r="20" spans="1:25" s="41" customFormat="1" ht="12.75" customHeight="1">
      <c r="A20" s="301"/>
      <c r="B20" s="39"/>
      <c r="C20" s="308"/>
      <c r="D20" s="38"/>
      <c r="E20" s="284" t="s">
        <v>108</v>
      </c>
      <c r="F20" s="39"/>
      <c r="G20" s="39"/>
      <c r="H20" s="40"/>
      <c r="I20" s="176"/>
      <c r="J20" s="188"/>
      <c r="K20" s="190"/>
      <c r="L20" s="51"/>
      <c r="M20" s="57"/>
      <c r="N20" s="59"/>
      <c r="O20" s="130"/>
      <c r="P20" s="77"/>
      <c r="Q20" s="165"/>
      <c r="R20" s="55"/>
      <c r="S20" s="303"/>
      <c r="T20" s="303"/>
      <c r="U20" s="307"/>
      <c r="V20" s="304"/>
      <c r="W20" s="304"/>
      <c r="X20" s="39"/>
      <c r="Y20" s="39"/>
    </row>
    <row r="21" spans="1:25" s="41" customFormat="1" ht="12.75" customHeight="1">
      <c r="A21" s="301"/>
      <c r="B21" s="39"/>
      <c r="C21" s="308"/>
      <c r="D21" s="38"/>
      <c r="E21" s="39"/>
      <c r="F21" s="39" t="s">
        <v>33</v>
      </c>
      <c r="G21" s="39"/>
      <c r="H21" s="40"/>
      <c r="I21" s="176"/>
      <c r="J21" s="188">
        <f>-'Comprehensive Income'!N24</f>
        <v>363</v>
      </c>
      <c r="K21" s="190"/>
      <c r="L21" s="51"/>
      <c r="M21" s="57">
        <v>674</v>
      </c>
      <c r="N21" s="59"/>
      <c r="O21" s="130"/>
      <c r="P21" s="77">
        <v>353</v>
      </c>
      <c r="Q21" s="165"/>
      <c r="R21" s="55"/>
      <c r="S21" s="303"/>
      <c r="T21" s="303"/>
      <c r="U21" s="307"/>
      <c r="V21" s="304"/>
      <c r="W21" s="304"/>
      <c r="X21" s="39"/>
      <c r="Y21" s="39"/>
    </row>
    <row r="22" spans="1:25" s="41" customFormat="1" ht="12.75" customHeight="1">
      <c r="A22" s="301"/>
      <c r="B22" s="39"/>
      <c r="C22" s="308"/>
      <c r="D22" s="38"/>
      <c r="E22" s="39"/>
      <c r="F22" s="39" t="s">
        <v>97</v>
      </c>
      <c r="G22" s="39"/>
      <c r="H22" s="40"/>
      <c r="I22" s="176"/>
      <c r="J22" s="188">
        <f>-'Comprehensive Income'!N29</f>
        <v>21</v>
      </c>
      <c r="K22" s="190"/>
      <c r="L22" s="51"/>
      <c r="M22" s="57">
        <v>2240</v>
      </c>
      <c r="N22" s="59"/>
      <c r="O22" s="130"/>
      <c r="P22" s="77">
        <v>69</v>
      </c>
      <c r="Q22" s="165"/>
      <c r="R22" s="55"/>
      <c r="S22" s="303"/>
      <c r="T22" s="303"/>
      <c r="U22" s="307"/>
      <c r="V22" s="304"/>
      <c r="W22" s="304"/>
      <c r="X22" s="39"/>
      <c r="Y22" s="39"/>
    </row>
    <row r="23" spans="1:25" s="41" customFormat="1" ht="12.75" customHeight="1">
      <c r="A23" s="301"/>
      <c r="B23" s="39"/>
      <c r="C23" s="308"/>
      <c r="D23" s="38"/>
      <c r="E23" s="39"/>
      <c r="F23" s="39" t="s">
        <v>98</v>
      </c>
      <c r="G23" s="39"/>
      <c r="H23" s="40"/>
      <c r="I23" s="176"/>
      <c r="J23" s="188">
        <f>-'Comprehensive Income'!N28</f>
        <v>-406</v>
      </c>
      <c r="K23" s="190"/>
      <c r="L23" s="51"/>
      <c r="M23" s="57">
        <v>-43</v>
      </c>
      <c r="N23" s="59"/>
      <c r="O23" s="130"/>
      <c r="P23" s="77">
        <v>-495</v>
      </c>
      <c r="Q23" s="165"/>
      <c r="R23" s="55"/>
      <c r="S23" s="303"/>
      <c r="T23" s="303"/>
      <c r="U23" s="307"/>
      <c r="V23" s="304"/>
      <c r="W23" s="304"/>
      <c r="X23" s="39"/>
      <c r="Y23" s="39"/>
    </row>
    <row r="24" spans="1:25" s="41" customFormat="1" ht="12.75" customHeight="1">
      <c r="A24" s="301"/>
      <c r="B24" s="39"/>
      <c r="C24" s="308"/>
      <c r="D24" s="38"/>
      <c r="E24" s="39"/>
      <c r="F24" s="39" t="s">
        <v>99</v>
      </c>
      <c r="G24" s="39"/>
      <c r="H24" s="40"/>
      <c r="I24" s="176"/>
      <c r="J24" s="205">
        <v>455</v>
      </c>
      <c r="K24" s="190"/>
      <c r="L24" s="51"/>
      <c r="M24" s="98">
        <v>4551</v>
      </c>
      <c r="N24" s="59"/>
      <c r="O24" s="130"/>
      <c r="P24" s="217">
        <v>-1169</v>
      </c>
      <c r="Q24" s="165"/>
      <c r="R24" s="55"/>
      <c r="S24" s="303"/>
      <c r="T24" s="303"/>
      <c r="U24" s="307"/>
      <c r="V24" s="304"/>
      <c r="W24" s="304"/>
      <c r="X24" s="39"/>
      <c r="Y24" s="39"/>
    </row>
    <row r="25" spans="1:25" s="41" customFormat="1" ht="12.75" customHeight="1">
      <c r="A25" s="301"/>
      <c r="B25" s="39"/>
      <c r="C25" s="308"/>
      <c r="D25" s="38"/>
      <c r="E25" s="39" t="s">
        <v>109</v>
      </c>
      <c r="F25" s="39"/>
      <c r="G25" s="39"/>
      <c r="H25" s="40"/>
      <c r="I25" s="176"/>
      <c r="J25" s="285">
        <f>SUM(J21:J24)</f>
        <v>433</v>
      </c>
      <c r="K25" s="190"/>
      <c r="L25" s="51"/>
      <c r="M25" s="57"/>
      <c r="N25" s="59"/>
      <c r="O25" s="130"/>
      <c r="P25" s="332">
        <f>SUM(P21:P24)</f>
        <v>-1242</v>
      </c>
      <c r="Q25" s="165"/>
      <c r="R25" s="323"/>
      <c r="S25" s="303"/>
      <c r="T25" s="303"/>
      <c r="U25" s="307"/>
      <c r="V25" s="304"/>
      <c r="W25" s="304"/>
      <c r="X25" s="39"/>
      <c r="Y25" s="39"/>
    </row>
    <row r="26" spans="1:25" s="41" customFormat="1" ht="12.75" customHeight="1">
      <c r="A26" s="301"/>
      <c r="B26" s="39"/>
      <c r="C26" s="308"/>
      <c r="D26" s="38"/>
      <c r="E26" s="54" t="s">
        <v>111</v>
      </c>
      <c r="F26" s="39"/>
      <c r="G26" s="39"/>
      <c r="H26" s="40"/>
      <c r="I26" s="176"/>
      <c r="J26" s="286">
        <f>J25+J18</f>
        <v>9988</v>
      </c>
      <c r="K26" s="287"/>
      <c r="L26" s="100"/>
      <c r="M26" s="288">
        <f>SUM(M18:M24)</f>
        <v>2147</v>
      </c>
      <c r="N26" s="289"/>
      <c r="O26" s="162"/>
      <c r="P26" s="109">
        <f>P25+P18</f>
        <v>8279</v>
      </c>
      <c r="Q26" s="165"/>
      <c r="R26" s="55"/>
      <c r="S26" s="303"/>
      <c r="T26" s="303"/>
      <c r="U26" s="307"/>
      <c r="V26" s="304"/>
      <c r="W26" s="304"/>
      <c r="X26" s="39"/>
      <c r="Y26" s="39"/>
    </row>
    <row r="27" spans="1:25" s="41" customFormat="1" ht="12.75" customHeight="1">
      <c r="A27" s="301"/>
      <c r="B27" s="39"/>
      <c r="C27" s="308"/>
      <c r="D27" s="38"/>
      <c r="E27" s="39"/>
      <c r="F27" s="39"/>
      <c r="G27" s="39"/>
      <c r="H27" s="40"/>
      <c r="I27" s="176"/>
      <c r="J27" s="188"/>
      <c r="K27" s="190"/>
      <c r="L27" s="51"/>
      <c r="M27" s="57"/>
      <c r="N27" s="59"/>
      <c r="O27" s="130"/>
      <c r="P27" s="77"/>
      <c r="Q27" s="165"/>
      <c r="R27" s="55"/>
      <c r="S27" s="303"/>
      <c r="T27" s="303"/>
      <c r="U27" s="307"/>
      <c r="V27" s="304"/>
      <c r="W27" s="304"/>
      <c r="X27" s="39"/>
      <c r="Y27" s="39"/>
    </row>
    <row r="28" spans="1:25" s="41" customFormat="1" ht="12.75" customHeight="1">
      <c r="A28" s="301"/>
      <c r="B28" s="39"/>
      <c r="C28" s="308"/>
      <c r="D28" s="38"/>
      <c r="E28" s="284" t="s">
        <v>100</v>
      </c>
      <c r="F28" s="39"/>
      <c r="G28" s="39"/>
      <c r="H28" s="40"/>
      <c r="I28" s="176"/>
      <c r="J28" s="188"/>
      <c r="K28" s="190"/>
      <c r="L28" s="51"/>
      <c r="M28" s="57"/>
      <c r="N28" s="59"/>
      <c r="O28" s="130"/>
      <c r="P28" s="77"/>
      <c r="Q28" s="165"/>
      <c r="R28" s="55"/>
      <c r="S28" s="303"/>
      <c r="T28" s="303"/>
      <c r="U28" s="307"/>
      <c r="V28" s="304"/>
      <c r="W28" s="304"/>
      <c r="X28" s="39"/>
      <c r="Y28" s="39"/>
    </row>
    <row r="29" spans="1:25" s="41" customFormat="1" ht="12.75" customHeight="1">
      <c r="A29" s="301"/>
      <c r="B29" s="39"/>
      <c r="C29" s="308"/>
      <c r="D29" s="38"/>
      <c r="E29" s="39"/>
      <c r="F29" s="99" t="s">
        <v>101</v>
      </c>
      <c r="G29" s="39"/>
      <c r="H29" s="40"/>
      <c r="I29" s="176"/>
      <c r="J29" s="188">
        <f>-4006+3077-2</f>
        <v>-931</v>
      </c>
      <c r="K29" s="190"/>
      <c r="L29" s="51"/>
      <c r="M29" s="57">
        <v>-1744</v>
      </c>
      <c r="N29" s="59"/>
      <c r="O29" s="130"/>
      <c r="P29" s="77">
        <v>-1199</v>
      </c>
      <c r="Q29" s="165"/>
      <c r="R29" s="55"/>
      <c r="S29" s="303"/>
      <c r="T29" s="303"/>
      <c r="U29" s="307"/>
      <c r="V29" s="304"/>
      <c r="W29" s="304"/>
      <c r="X29" s="39"/>
      <c r="Y29" s="39"/>
    </row>
    <row r="30" spans="1:25" s="41" customFormat="1" ht="12.75" customHeight="1">
      <c r="A30" s="301"/>
      <c r="B30" s="39"/>
      <c r="C30" s="308"/>
      <c r="D30" s="38"/>
      <c r="E30" s="39"/>
      <c r="F30" s="99" t="s">
        <v>102</v>
      </c>
      <c r="G30" s="39"/>
      <c r="H30" s="40"/>
      <c r="I30" s="176"/>
      <c r="J30" s="205">
        <v>2736</v>
      </c>
      <c r="K30" s="190"/>
      <c r="L30" s="51"/>
      <c r="M30" s="57">
        <v>550</v>
      </c>
      <c r="N30" s="59"/>
      <c r="O30" s="130"/>
      <c r="P30" s="217">
        <v>-2615</v>
      </c>
      <c r="Q30" s="165"/>
      <c r="R30" s="55"/>
      <c r="S30" s="303"/>
      <c r="T30" s="303"/>
      <c r="U30" s="307"/>
      <c r="V30" s="304"/>
      <c r="W30" s="304"/>
      <c r="X30" s="39"/>
      <c r="Y30" s="39"/>
    </row>
    <row r="31" spans="1:25" s="41" customFormat="1" ht="12.75" customHeight="1">
      <c r="A31" s="301"/>
      <c r="B31" s="39"/>
      <c r="C31" s="308"/>
      <c r="D31" s="38"/>
      <c r="E31" s="39" t="s">
        <v>112</v>
      </c>
      <c r="F31" s="39"/>
      <c r="G31" s="39"/>
      <c r="H31" s="40"/>
      <c r="I31" s="176"/>
      <c r="J31" s="285">
        <f>J29+J30</f>
        <v>1805</v>
      </c>
      <c r="K31" s="190"/>
      <c r="L31" s="51"/>
      <c r="M31" s="57"/>
      <c r="N31" s="59"/>
      <c r="O31" s="130"/>
      <c r="P31" s="332">
        <f>P29+P30</f>
        <v>-3814</v>
      </c>
      <c r="Q31" s="165"/>
      <c r="R31" s="55"/>
      <c r="S31" s="303"/>
      <c r="T31" s="303"/>
      <c r="U31" s="307"/>
      <c r="V31" s="304"/>
      <c r="W31" s="304"/>
      <c r="X31" s="39"/>
      <c r="Y31" s="39"/>
    </row>
    <row r="32" spans="1:25" s="41" customFormat="1" ht="12.75" customHeight="1">
      <c r="A32" s="301"/>
      <c r="B32" s="39"/>
      <c r="C32" s="308"/>
      <c r="D32" s="38"/>
      <c r="E32" s="54" t="s">
        <v>113</v>
      </c>
      <c r="F32" s="39"/>
      <c r="G32" s="39"/>
      <c r="H32" s="40"/>
      <c r="I32" s="176"/>
      <c r="J32" s="286">
        <f>J31+J26</f>
        <v>11793</v>
      </c>
      <c r="K32" s="287"/>
      <c r="L32" s="100"/>
      <c r="M32" s="288">
        <f>SUM(M26:M30)</f>
        <v>953</v>
      </c>
      <c r="N32" s="289"/>
      <c r="O32" s="162"/>
      <c r="P32" s="109">
        <f>P31+P26</f>
        <v>4465</v>
      </c>
      <c r="Q32" s="165"/>
      <c r="R32" s="55"/>
      <c r="S32" s="303"/>
      <c r="T32" s="303"/>
      <c r="U32" s="307"/>
      <c r="V32" s="304"/>
      <c r="W32" s="304"/>
      <c r="X32" s="39"/>
      <c r="Y32" s="39"/>
    </row>
    <row r="33" spans="1:25" s="41" customFormat="1" ht="12.75" customHeight="1">
      <c r="A33" s="301"/>
      <c r="B33" s="39"/>
      <c r="C33" s="308"/>
      <c r="D33" s="38"/>
      <c r="E33" s="39"/>
      <c r="F33" s="39"/>
      <c r="G33" s="39"/>
      <c r="H33" s="40"/>
      <c r="I33" s="176"/>
      <c r="J33" s="188"/>
      <c r="K33" s="190"/>
      <c r="L33" s="51"/>
      <c r="M33" s="57"/>
      <c r="N33" s="59"/>
      <c r="O33" s="130"/>
      <c r="P33" s="77"/>
      <c r="Q33" s="165"/>
      <c r="R33" s="55"/>
      <c r="S33" s="303"/>
      <c r="T33" s="303"/>
      <c r="U33" s="307"/>
      <c r="V33" s="304"/>
      <c r="W33" s="304"/>
      <c r="X33" s="39"/>
      <c r="Y33" s="39"/>
    </row>
    <row r="34" spans="1:25" s="41" customFormat="1" ht="12.75" customHeight="1">
      <c r="A34" s="301"/>
      <c r="B34" s="39"/>
      <c r="C34" s="308"/>
      <c r="D34" s="38"/>
      <c r="E34" s="39"/>
      <c r="F34" s="39" t="s">
        <v>103</v>
      </c>
      <c r="G34" s="39"/>
      <c r="H34" s="40"/>
      <c r="I34" s="176"/>
      <c r="J34" s="188">
        <v>-2790</v>
      </c>
      <c r="K34" s="190"/>
      <c r="L34" s="51"/>
      <c r="M34" s="57">
        <v>-557</v>
      </c>
      <c r="N34" s="59"/>
      <c r="O34" s="130"/>
      <c r="P34" s="77">
        <v>-1694</v>
      </c>
      <c r="Q34" s="165"/>
      <c r="R34" s="55"/>
      <c r="S34" s="303"/>
      <c r="T34" s="303"/>
      <c r="U34" s="307"/>
      <c r="V34" s="304"/>
      <c r="W34" s="304"/>
      <c r="X34" s="39"/>
      <c r="Y34" s="39"/>
    </row>
    <row r="35" spans="1:25" s="41" customFormat="1" ht="12.75" customHeight="1">
      <c r="A35" s="301"/>
      <c r="B35" s="39"/>
      <c r="C35" s="308"/>
      <c r="D35" s="38"/>
      <c r="E35" s="39"/>
      <c r="F35" s="39" t="s">
        <v>104</v>
      </c>
      <c r="G35" s="39"/>
      <c r="H35" s="40"/>
      <c r="I35" s="176"/>
      <c r="J35" s="205">
        <f>-J22</f>
        <v>-21</v>
      </c>
      <c r="K35" s="190"/>
      <c r="L35" s="51"/>
      <c r="M35" s="98">
        <f>-M22</f>
        <v>-2240</v>
      </c>
      <c r="N35" s="59"/>
      <c r="O35" s="130"/>
      <c r="P35" s="217">
        <v>-69</v>
      </c>
      <c r="Q35" s="165"/>
      <c r="R35" s="55"/>
      <c r="S35" s="303"/>
      <c r="T35" s="303"/>
      <c r="U35" s="307"/>
      <c r="V35" s="304"/>
      <c r="W35" s="304"/>
      <c r="X35" s="39"/>
      <c r="Y35" s="39"/>
    </row>
    <row r="36" spans="1:25" s="41" customFormat="1" ht="12.75" customHeight="1" thickBot="1">
      <c r="A36" s="301"/>
      <c r="B36" s="39"/>
      <c r="C36" s="308"/>
      <c r="D36" s="38"/>
      <c r="E36" s="54" t="s">
        <v>114</v>
      </c>
      <c r="F36" s="39"/>
      <c r="G36" s="39"/>
      <c r="H36" s="40"/>
      <c r="I36" s="176"/>
      <c r="J36" s="290">
        <f>SUM(J32:J35)</f>
        <v>8982</v>
      </c>
      <c r="K36" s="287"/>
      <c r="L36" s="100"/>
      <c r="M36" s="291">
        <f>SUM(M32:M35)</f>
        <v>-1844</v>
      </c>
      <c r="N36" s="289"/>
      <c r="O36" s="162"/>
      <c r="P36" s="333">
        <f>SUM(P32:P35)</f>
        <v>2702</v>
      </c>
      <c r="Q36" s="165"/>
      <c r="R36" s="55"/>
      <c r="S36" s="303"/>
      <c r="T36" s="303"/>
      <c r="U36" s="307"/>
      <c r="V36" s="304"/>
      <c r="W36" s="304"/>
      <c r="X36" s="39"/>
      <c r="Y36" s="39"/>
    </row>
    <row r="37" spans="1:25" s="41" customFormat="1" ht="12.75" customHeight="1">
      <c r="A37" s="301"/>
      <c r="B37" s="39"/>
      <c r="C37" s="308"/>
      <c r="D37" s="38"/>
      <c r="E37" s="39"/>
      <c r="F37" s="39"/>
      <c r="G37" s="39"/>
      <c r="H37" s="40"/>
      <c r="I37" s="176"/>
      <c r="J37" s="201"/>
      <c r="K37" s="202"/>
      <c r="L37" s="208"/>
      <c r="M37" s="209"/>
      <c r="N37" s="252"/>
      <c r="O37" s="203"/>
      <c r="P37" s="204"/>
      <c r="Q37" s="165"/>
      <c r="R37" s="55"/>
      <c r="S37" s="303"/>
      <c r="T37" s="303"/>
      <c r="U37" s="307"/>
      <c r="V37" s="304"/>
      <c r="W37" s="304"/>
      <c r="X37" s="39"/>
      <c r="Y37" s="39"/>
    </row>
    <row r="38" spans="1:25" s="41" customFormat="1" ht="12.75" customHeight="1">
      <c r="A38" s="301"/>
      <c r="B38" s="309"/>
      <c r="C38" s="308"/>
      <c r="D38" s="340"/>
      <c r="E38" s="343" t="s">
        <v>115</v>
      </c>
      <c r="F38" s="342"/>
      <c r="G38" s="342"/>
      <c r="H38" s="40"/>
      <c r="I38" s="176"/>
      <c r="J38" s="188"/>
      <c r="K38" s="190"/>
      <c r="L38" s="51"/>
      <c r="M38" s="57"/>
      <c r="N38" s="59"/>
      <c r="O38" s="130"/>
      <c r="P38" s="77"/>
      <c r="Q38" s="138"/>
      <c r="R38" s="55"/>
      <c r="S38" s="303"/>
      <c r="T38" s="303"/>
      <c r="U38" s="316"/>
      <c r="V38" s="304"/>
      <c r="W38" s="304"/>
      <c r="X38" s="39"/>
      <c r="Y38" s="39"/>
    </row>
    <row r="39" spans="1:25" s="41" customFormat="1" ht="12.75" customHeight="1">
      <c r="A39" s="301"/>
      <c r="B39" s="309"/>
      <c r="C39" s="308"/>
      <c r="D39" s="38"/>
      <c r="E39" s="39"/>
      <c r="F39" s="39" t="s">
        <v>28</v>
      </c>
      <c r="G39" s="39"/>
      <c r="H39" s="40"/>
      <c r="I39" s="176"/>
      <c r="J39" s="188">
        <f>-J23</f>
        <v>406</v>
      </c>
      <c r="K39" s="190"/>
      <c r="L39" s="51"/>
      <c r="M39" s="57">
        <v>56</v>
      </c>
      <c r="N39" s="59"/>
      <c r="O39" s="130"/>
      <c r="P39" s="77">
        <v>495</v>
      </c>
      <c r="Q39" s="138"/>
      <c r="R39" s="55"/>
      <c r="S39" s="303"/>
      <c r="T39" s="303"/>
      <c r="U39" s="316"/>
      <c r="V39" s="304"/>
      <c r="W39" s="304"/>
      <c r="X39" s="39"/>
      <c r="Y39" s="39"/>
    </row>
    <row r="40" spans="1:25" s="41" customFormat="1" ht="12.75" customHeight="1">
      <c r="A40" s="301"/>
      <c r="B40" s="309"/>
      <c r="C40" s="308"/>
      <c r="D40" s="38"/>
      <c r="E40" s="39"/>
      <c r="F40" s="39" t="s">
        <v>35</v>
      </c>
      <c r="G40" s="39"/>
      <c r="H40" s="40"/>
      <c r="I40" s="176"/>
      <c r="J40" s="188">
        <v>-28</v>
      </c>
      <c r="K40" s="190"/>
      <c r="L40" s="51"/>
      <c r="M40" s="57">
        <v>-277</v>
      </c>
      <c r="N40" s="59"/>
      <c r="O40" s="130"/>
      <c r="P40" s="77">
        <v>-24</v>
      </c>
      <c r="Q40" s="138"/>
      <c r="R40" s="55"/>
      <c r="S40" s="303"/>
      <c r="T40" s="303"/>
      <c r="U40" s="316"/>
      <c r="V40" s="304"/>
      <c r="W40" s="304"/>
      <c r="X40" s="39"/>
      <c r="Y40" s="39"/>
    </row>
    <row r="41" spans="1:25" s="41" customFormat="1" ht="12.75" customHeight="1">
      <c r="A41" s="301"/>
      <c r="B41" s="309"/>
      <c r="C41" s="308"/>
      <c r="D41" s="38"/>
      <c r="E41" s="39"/>
      <c r="F41" s="39" t="s">
        <v>36</v>
      </c>
      <c r="G41" s="39"/>
      <c r="H41" s="40"/>
      <c r="I41" s="176"/>
      <c r="J41" s="188"/>
      <c r="K41" s="190"/>
      <c r="L41" s="51"/>
      <c r="M41" s="57"/>
      <c r="N41" s="59"/>
      <c r="O41" s="130"/>
      <c r="P41" s="77"/>
      <c r="Q41" s="138"/>
      <c r="R41" s="55"/>
      <c r="S41" s="303"/>
      <c r="T41" s="303"/>
      <c r="U41" s="316"/>
      <c r="V41" s="304"/>
      <c r="W41" s="304"/>
      <c r="X41" s="39"/>
      <c r="Y41" s="39"/>
    </row>
    <row r="42" spans="1:25" s="41" customFormat="1" ht="12.75" customHeight="1">
      <c r="A42" s="301"/>
      <c r="B42" s="309"/>
      <c r="C42" s="308"/>
      <c r="D42" s="38"/>
      <c r="E42" s="39"/>
      <c r="F42" s="39" t="s">
        <v>37</v>
      </c>
      <c r="G42" s="39"/>
      <c r="H42" s="40"/>
      <c r="I42" s="176"/>
      <c r="J42" s="205">
        <v>0</v>
      </c>
      <c r="K42" s="190"/>
      <c r="L42" s="51"/>
      <c r="M42" s="57">
        <v>8</v>
      </c>
      <c r="N42" s="59"/>
      <c r="O42" s="130"/>
      <c r="P42" s="217">
        <v>0</v>
      </c>
      <c r="Q42" s="138"/>
      <c r="R42" s="55"/>
      <c r="S42" s="303"/>
      <c r="T42" s="303"/>
      <c r="U42" s="316"/>
      <c r="V42" s="304"/>
      <c r="W42" s="304"/>
      <c r="X42" s="39"/>
      <c r="Y42" s="39"/>
    </row>
    <row r="43" spans="1:25" s="41" customFormat="1" ht="12.75" customHeight="1" thickBot="1">
      <c r="A43" s="301"/>
      <c r="B43" s="309"/>
      <c r="C43" s="308"/>
      <c r="D43" s="38"/>
      <c r="E43" s="54" t="s">
        <v>118</v>
      </c>
      <c r="F43" s="39"/>
      <c r="G43" s="39"/>
      <c r="H43" s="40"/>
      <c r="I43" s="176"/>
      <c r="J43" s="290">
        <f>SUM(J39:J42)</f>
        <v>378</v>
      </c>
      <c r="K43" s="287"/>
      <c r="L43" s="100"/>
      <c r="M43" s="291">
        <f>SUM(M39:M42)</f>
        <v>-213</v>
      </c>
      <c r="N43" s="289"/>
      <c r="O43" s="162"/>
      <c r="P43" s="333">
        <f>SUM(P39:P42)</f>
        <v>471</v>
      </c>
      <c r="Q43" s="138"/>
      <c r="R43" s="55"/>
      <c r="S43" s="303"/>
      <c r="T43" s="303"/>
      <c r="U43" s="316"/>
      <c r="V43" s="304"/>
      <c r="W43" s="304"/>
      <c r="X43" s="39"/>
      <c r="Y43" s="39"/>
    </row>
    <row r="44" spans="1:25" s="41" customFormat="1" ht="12.75" customHeight="1">
      <c r="A44" s="301"/>
      <c r="C44" s="308"/>
      <c r="D44" s="38"/>
      <c r="E44" s="39"/>
      <c r="F44" s="39"/>
      <c r="G44" s="39"/>
      <c r="H44" s="40"/>
      <c r="I44" s="176"/>
      <c r="J44" s="188"/>
      <c r="K44" s="190"/>
      <c r="L44" s="51"/>
      <c r="M44" s="57"/>
      <c r="N44" s="59"/>
      <c r="O44" s="130"/>
      <c r="P44" s="77"/>
      <c r="Q44" s="138"/>
      <c r="R44" s="55"/>
      <c r="S44" s="303"/>
      <c r="T44" s="303"/>
      <c r="U44" s="316"/>
      <c r="V44" s="304"/>
      <c r="W44" s="304"/>
      <c r="X44" s="39"/>
      <c r="Y44" s="39"/>
    </row>
    <row r="45" spans="1:25" s="41" customFormat="1" ht="12.75" customHeight="1">
      <c r="A45" s="301"/>
      <c r="B45" s="309"/>
      <c r="C45" s="308"/>
      <c r="D45" s="340"/>
      <c r="E45" s="343" t="s">
        <v>116</v>
      </c>
      <c r="F45" s="342"/>
      <c r="G45" s="342"/>
      <c r="H45" s="40"/>
      <c r="I45" s="176"/>
      <c r="J45" s="188"/>
      <c r="K45" s="190"/>
      <c r="L45" s="51"/>
      <c r="M45" s="57"/>
      <c r="N45" s="59"/>
      <c r="O45" s="130"/>
      <c r="P45" s="56"/>
      <c r="Q45" s="138"/>
      <c r="R45" s="55"/>
      <c r="S45" s="303"/>
      <c r="T45" s="303"/>
      <c r="U45" s="316"/>
      <c r="V45" s="304"/>
      <c r="W45" s="304"/>
      <c r="X45" s="39"/>
      <c r="Y45" s="39"/>
    </row>
    <row r="46" spans="1:25" s="41" customFormat="1" ht="12.75" customHeight="1">
      <c r="A46" s="301"/>
      <c r="B46" s="309"/>
      <c r="C46" s="308"/>
      <c r="D46" s="38"/>
      <c r="E46" s="54"/>
      <c r="F46" s="39" t="s">
        <v>85</v>
      </c>
      <c r="G46" s="39"/>
      <c r="H46" s="40"/>
      <c r="I46" s="176"/>
      <c r="J46" s="188">
        <v>-3511</v>
      </c>
      <c r="K46" s="190"/>
      <c r="L46" s="51"/>
      <c r="M46" s="57">
        <v>1019</v>
      </c>
      <c r="N46" s="59"/>
      <c r="O46" s="130"/>
      <c r="P46" s="77">
        <v>3112</v>
      </c>
      <c r="Q46" s="138"/>
      <c r="R46" s="55"/>
      <c r="S46" s="303"/>
      <c r="T46" s="303"/>
      <c r="U46" s="316"/>
      <c r="V46" s="304"/>
      <c r="W46" s="304"/>
      <c r="X46" s="39"/>
      <c r="Y46" s="39"/>
    </row>
    <row r="47" spans="1:25" s="41" customFormat="1" ht="12.75" customHeight="1">
      <c r="A47" s="301"/>
      <c r="B47" s="309"/>
      <c r="C47" s="308"/>
      <c r="D47" s="38"/>
      <c r="E47" s="54"/>
      <c r="F47" s="39" t="s">
        <v>122</v>
      </c>
      <c r="G47" s="39"/>
      <c r="H47" s="40"/>
      <c r="I47" s="176"/>
      <c r="J47" s="188">
        <v>5993</v>
      </c>
      <c r="K47" s="190"/>
      <c r="L47" s="51"/>
      <c r="M47" s="57"/>
      <c r="N47" s="59"/>
      <c r="O47" s="130"/>
      <c r="P47" s="77">
        <v>78</v>
      </c>
      <c r="Q47" s="138"/>
      <c r="R47" s="55"/>
      <c r="S47" s="303"/>
      <c r="T47" s="303"/>
      <c r="U47" s="316"/>
      <c r="V47" s="304"/>
      <c r="W47" s="304"/>
      <c r="X47" s="39"/>
      <c r="Y47" s="39"/>
    </row>
    <row r="48" spans="1:25" s="41" customFormat="1" ht="12.75" customHeight="1">
      <c r="A48" s="301"/>
      <c r="B48" s="309"/>
      <c r="C48" s="308"/>
      <c r="D48" s="38"/>
      <c r="E48" s="54"/>
      <c r="F48" s="39" t="s">
        <v>117</v>
      </c>
      <c r="G48" s="39"/>
      <c r="H48" s="40"/>
      <c r="I48" s="176"/>
      <c r="J48" s="205">
        <v>-12646</v>
      </c>
      <c r="K48" s="190"/>
      <c r="L48" s="51"/>
      <c r="M48" s="57"/>
      <c r="N48" s="59"/>
      <c r="O48" s="130"/>
      <c r="P48" s="217">
        <v>-5805</v>
      </c>
      <c r="Q48" s="138"/>
      <c r="R48" s="55"/>
      <c r="S48" s="303"/>
      <c r="T48" s="303"/>
      <c r="U48" s="316"/>
      <c r="V48" s="304"/>
      <c r="W48" s="304"/>
      <c r="X48" s="39"/>
      <c r="Y48" s="39"/>
    </row>
    <row r="49" spans="1:25" s="41" customFormat="1" ht="12.75" customHeight="1" thickBot="1">
      <c r="A49" s="301"/>
      <c r="B49" s="309"/>
      <c r="C49" s="308"/>
      <c r="D49" s="38"/>
      <c r="E49" s="54" t="s">
        <v>119</v>
      </c>
      <c r="F49" s="39"/>
      <c r="G49" s="39"/>
      <c r="H49" s="40"/>
      <c r="I49" s="176"/>
      <c r="J49" s="290">
        <f>SUM(J46:J48)</f>
        <v>-10164</v>
      </c>
      <c r="K49" s="287"/>
      <c r="L49" s="100"/>
      <c r="M49" s="291">
        <f>SUM(M46:M48)</f>
        <v>1019</v>
      </c>
      <c r="N49" s="289"/>
      <c r="O49" s="162"/>
      <c r="P49" s="333">
        <f>SUM(P46:P48)</f>
        <v>-2615</v>
      </c>
      <c r="Q49" s="138"/>
      <c r="R49" s="55"/>
      <c r="S49" s="302"/>
      <c r="T49" s="303"/>
      <c r="U49" s="304"/>
      <c r="V49" s="304"/>
      <c r="W49" s="304"/>
      <c r="X49" s="39"/>
      <c r="Y49" s="39"/>
    </row>
    <row r="50" spans="1:25" s="41" customFormat="1" ht="12.75" customHeight="1">
      <c r="A50" s="301"/>
      <c r="B50" s="309"/>
      <c r="C50" s="308"/>
      <c r="D50" s="38"/>
      <c r="E50" s="39"/>
      <c r="F50" s="39"/>
      <c r="G50" s="39"/>
      <c r="H50" s="40"/>
      <c r="I50" s="176"/>
      <c r="J50" s="188"/>
      <c r="K50" s="190"/>
      <c r="L50" s="51"/>
      <c r="M50" s="57"/>
      <c r="N50" s="59"/>
      <c r="O50" s="162"/>
      <c r="P50" s="56"/>
      <c r="Q50" s="138"/>
      <c r="R50" s="55"/>
      <c r="S50" s="303"/>
      <c r="T50" s="303"/>
      <c r="U50" s="304"/>
      <c r="V50" s="304"/>
      <c r="W50" s="304"/>
      <c r="X50" s="39"/>
      <c r="Y50" s="39"/>
    </row>
    <row r="51" spans="1:25" s="41" customFormat="1" ht="12.75" customHeight="1">
      <c r="A51" s="301"/>
      <c r="B51" s="309"/>
      <c r="C51" s="308"/>
      <c r="D51" s="38"/>
      <c r="E51" s="54" t="s">
        <v>29</v>
      </c>
      <c r="F51" s="54"/>
      <c r="G51" s="54"/>
      <c r="H51" s="40"/>
      <c r="I51" s="176"/>
      <c r="J51" s="286">
        <f>J36+J43+J49</f>
        <v>-804</v>
      </c>
      <c r="K51" s="287"/>
      <c r="L51" s="100"/>
      <c r="M51" s="288" t="e">
        <f>M49+M43+#REF!</f>
        <v>#REF!</v>
      </c>
      <c r="N51" s="292"/>
      <c r="O51" s="293"/>
      <c r="P51" s="109">
        <f>P36+P43+P49</f>
        <v>558</v>
      </c>
      <c r="Q51" s="138"/>
      <c r="R51" s="55"/>
      <c r="S51" s="303"/>
      <c r="T51" s="303"/>
      <c r="U51" s="311"/>
      <c r="V51" s="304"/>
      <c r="W51" s="304"/>
      <c r="X51" s="39"/>
      <c r="Y51" s="39"/>
    </row>
    <row r="52" spans="1:25" s="41" customFormat="1" ht="12.75" customHeight="1">
      <c r="A52" s="301"/>
      <c r="B52" s="309"/>
      <c r="C52" s="308"/>
      <c r="D52" s="38"/>
      <c r="E52" s="54" t="s">
        <v>30</v>
      </c>
      <c r="F52" s="54"/>
      <c r="G52" s="54"/>
      <c r="H52" s="42"/>
      <c r="I52" s="169"/>
      <c r="J52" s="294">
        <v>41704</v>
      </c>
      <c r="K52" s="287"/>
      <c r="L52" s="100"/>
      <c r="M52" s="295">
        <v>-31479</v>
      </c>
      <c r="N52" s="292"/>
      <c r="O52" s="293"/>
      <c r="P52" s="334">
        <v>41038</v>
      </c>
      <c r="Q52" s="138"/>
      <c r="R52" s="55"/>
      <c r="S52" s="303"/>
      <c r="T52" s="303"/>
      <c r="U52" s="304"/>
      <c r="V52" s="304"/>
      <c r="W52" s="304"/>
      <c r="X52" s="39"/>
      <c r="Y52" s="39"/>
    </row>
    <row r="53" spans="1:25" s="41" customFormat="1" ht="12.75" customHeight="1">
      <c r="A53" s="301"/>
      <c r="B53" s="309"/>
      <c r="C53" s="308"/>
      <c r="D53" s="38"/>
      <c r="E53" s="39"/>
      <c r="F53" s="39"/>
      <c r="G53" s="39"/>
      <c r="H53" s="40"/>
      <c r="I53" s="176"/>
      <c r="J53" s="188"/>
      <c r="K53" s="190"/>
      <c r="L53" s="51"/>
      <c r="M53" s="57"/>
      <c r="N53" s="58"/>
      <c r="O53" s="56"/>
      <c r="P53" s="77"/>
      <c r="Q53" s="138"/>
      <c r="R53" s="55"/>
      <c r="S53" s="303"/>
      <c r="T53" s="303"/>
      <c r="U53" s="304"/>
      <c r="V53" s="304"/>
      <c r="W53" s="304"/>
      <c r="X53" s="39"/>
      <c r="Y53" s="39"/>
    </row>
    <row r="54" spans="1:28" s="41" customFormat="1" ht="12.75" customHeight="1" thickBot="1">
      <c r="A54" s="301"/>
      <c r="B54" s="309"/>
      <c r="C54" s="308"/>
      <c r="D54" s="340"/>
      <c r="E54" s="344" t="s">
        <v>157</v>
      </c>
      <c r="F54" s="345"/>
      <c r="G54" s="345"/>
      <c r="H54" s="42"/>
      <c r="I54" s="169"/>
      <c r="J54" s="247">
        <f>J52+J51</f>
        <v>40900</v>
      </c>
      <c r="K54" s="190"/>
      <c r="L54" s="100"/>
      <c r="M54" s="101" t="e">
        <f>M52+M51</f>
        <v>#REF!</v>
      </c>
      <c r="N54" s="58"/>
      <c r="O54" s="56"/>
      <c r="P54" s="335">
        <f>P52+P51</f>
        <v>41596</v>
      </c>
      <c r="Q54" s="138"/>
      <c r="R54" s="55"/>
      <c r="S54" s="303"/>
      <c r="T54" s="312"/>
      <c r="U54" s="304"/>
      <c r="V54" s="304"/>
      <c r="W54" s="304"/>
      <c r="X54" s="56"/>
      <c r="Y54" s="56"/>
      <c r="Z54" s="56"/>
      <c r="AA54" s="56"/>
      <c r="AB54" s="56"/>
    </row>
    <row r="55" spans="1:28" s="41" customFormat="1" ht="12.75" customHeight="1" thickTop="1">
      <c r="A55" s="301"/>
      <c r="B55" s="309"/>
      <c r="C55" s="308"/>
      <c r="D55" s="102"/>
      <c r="E55" s="103"/>
      <c r="F55" s="103"/>
      <c r="G55" s="104"/>
      <c r="H55" s="40"/>
      <c r="I55" s="248"/>
      <c r="J55" s="249"/>
      <c r="K55" s="250"/>
      <c r="L55" s="105"/>
      <c r="M55" s="106"/>
      <c r="N55" s="106"/>
      <c r="O55" s="245"/>
      <c r="P55" s="336"/>
      <c r="Q55" s="246"/>
      <c r="R55" s="55"/>
      <c r="S55" s="303"/>
      <c r="T55" s="303"/>
      <c r="U55" s="304"/>
      <c r="V55" s="304"/>
      <c r="W55" s="304"/>
      <c r="X55" s="56"/>
      <c r="Y55" s="56"/>
      <c r="Z55" s="56"/>
      <c r="AA55" s="56"/>
      <c r="AB55" s="56"/>
    </row>
    <row r="56" spans="1:28" s="41" customFormat="1" ht="12.75" customHeight="1">
      <c r="A56" s="301"/>
      <c r="B56" s="309"/>
      <c r="C56" s="308"/>
      <c r="D56" s="38"/>
      <c r="E56" s="39" t="s">
        <v>38</v>
      </c>
      <c r="F56" s="39"/>
      <c r="G56" s="39"/>
      <c r="H56" s="40"/>
      <c r="I56" s="176"/>
      <c r="J56" s="189"/>
      <c r="K56" s="190"/>
      <c r="L56" s="51"/>
      <c r="M56" s="58"/>
      <c r="N56" s="58"/>
      <c r="O56" s="56"/>
      <c r="P56" s="137"/>
      <c r="Q56" s="129"/>
      <c r="R56" s="55"/>
      <c r="S56" s="313"/>
      <c r="T56" s="303"/>
      <c r="U56" s="304"/>
      <c r="V56" s="304"/>
      <c r="W56" s="304"/>
      <c r="X56" s="56"/>
      <c r="Y56" s="56"/>
      <c r="Z56" s="56"/>
      <c r="AA56" s="56"/>
      <c r="AB56" s="56"/>
    </row>
    <row r="57" spans="1:28" s="41" customFormat="1" ht="12.75" customHeight="1">
      <c r="A57" s="301"/>
      <c r="B57" s="309"/>
      <c r="C57" s="308"/>
      <c r="D57" s="38"/>
      <c r="E57" s="39"/>
      <c r="F57" s="39" t="s">
        <v>39</v>
      </c>
      <c r="G57" s="39"/>
      <c r="H57" s="40"/>
      <c r="I57" s="176"/>
      <c r="J57" s="188">
        <f>'Financial Position'!G26</f>
        <v>24340</v>
      </c>
      <c r="K57" s="190"/>
      <c r="L57" s="51"/>
      <c r="M57" s="57">
        <v>18998</v>
      </c>
      <c r="N57" s="58"/>
      <c r="O57" s="56"/>
      <c r="P57" s="77">
        <v>28681</v>
      </c>
      <c r="Q57" s="138"/>
      <c r="R57" s="55"/>
      <c r="S57" s="303"/>
      <c r="T57" s="303"/>
      <c r="U57" s="304"/>
      <c r="V57" s="304"/>
      <c r="W57" s="304"/>
      <c r="X57" s="56"/>
      <c r="Y57" s="56"/>
      <c r="Z57" s="56"/>
      <c r="AA57" s="56"/>
      <c r="AB57" s="56"/>
    </row>
    <row r="58" spans="1:28" s="41" customFormat="1" ht="12.75" customHeight="1">
      <c r="A58" s="301"/>
      <c r="B58" s="309"/>
      <c r="C58" s="308"/>
      <c r="D58" s="38"/>
      <c r="E58" s="39"/>
      <c r="F58" s="39" t="s">
        <v>6</v>
      </c>
      <c r="G58" s="39"/>
      <c r="H58" s="40"/>
      <c r="I58" s="176"/>
      <c r="J58" s="188">
        <f>'Financial Position'!G28</f>
        <v>16560</v>
      </c>
      <c r="K58" s="190"/>
      <c r="L58" s="51"/>
      <c r="M58" s="57">
        <v>1073</v>
      </c>
      <c r="N58" s="58"/>
      <c r="O58" s="56"/>
      <c r="P58" s="77">
        <v>12915</v>
      </c>
      <c r="Q58" s="138"/>
      <c r="R58" s="55"/>
      <c r="S58" s="302"/>
      <c r="T58" s="303"/>
      <c r="U58" s="304"/>
      <c r="V58" s="304"/>
      <c r="W58" s="304"/>
      <c r="X58" s="56"/>
      <c r="Y58" s="56"/>
      <c r="Z58" s="56"/>
      <c r="AA58" s="56"/>
      <c r="AB58" s="56"/>
    </row>
    <row r="59" spans="1:28" s="41" customFormat="1" ht="12.75" customHeight="1" hidden="1">
      <c r="A59" s="301"/>
      <c r="B59" s="309"/>
      <c r="C59" s="308"/>
      <c r="D59" s="38"/>
      <c r="E59" s="39"/>
      <c r="F59" s="39" t="s">
        <v>51</v>
      </c>
      <c r="G59" s="39"/>
      <c r="H59" s="40"/>
      <c r="I59" s="176"/>
      <c r="J59" s="188">
        <v>0</v>
      </c>
      <c r="K59" s="190"/>
      <c r="L59" s="51"/>
      <c r="M59" s="57"/>
      <c r="N59" s="59"/>
      <c r="O59" s="130"/>
      <c r="P59" s="77">
        <v>0</v>
      </c>
      <c r="Q59" s="138"/>
      <c r="R59" s="55"/>
      <c r="S59" s="302"/>
      <c r="T59" s="303"/>
      <c r="U59" s="304"/>
      <c r="V59" s="304"/>
      <c r="W59" s="304"/>
      <c r="X59" s="56"/>
      <c r="Y59" s="56"/>
      <c r="Z59" s="56"/>
      <c r="AA59" s="56"/>
      <c r="AB59" s="56"/>
    </row>
    <row r="60" spans="1:28" s="41" customFormat="1" ht="12.75" customHeight="1" hidden="1">
      <c r="A60" s="301"/>
      <c r="B60" s="309"/>
      <c r="C60" s="308"/>
      <c r="D60" s="38"/>
      <c r="E60" s="39"/>
      <c r="F60" s="39" t="s">
        <v>52</v>
      </c>
      <c r="G60" s="39"/>
      <c r="H60" s="40"/>
      <c r="I60" s="176"/>
      <c r="J60" s="188">
        <v>0</v>
      </c>
      <c r="K60" s="190"/>
      <c r="L60" s="51"/>
      <c r="M60" s="57">
        <v>-18080</v>
      </c>
      <c r="N60" s="59"/>
      <c r="O60" s="130"/>
      <c r="P60" s="77">
        <v>0</v>
      </c>
      <c r="Q60" s="138"/>
      <c r="R60" s="55"/>
      <c r="S60" s="302"/>
      <c r="T60" s="303"/>
      <c r="U60" s="304"/>
      <c r="V60" s="304"/>
      <c r="W60" s="304"/>
      <c r="X60" s="56"/>
      <c r="Y60" s="56"/>
      <c r="Z60" s="56"/>
      <c r="AA60" s="56"/>
      <c r="AB60" s="56"/>
    </row>
    <row r="61" spans="1:28" s="41" customFormat="1" ht="12.75" customHeight="1" thickBot="1">
      <c r="A61" s="301"/>
      <c r="B61" s="309"/>
      <c r="C61" s="308"/>
      <c r="D61" s="38"/>
      <c r="E61" s="39"/>
      <c r="F61" s="39"/>
      <c r="G61" s="39"/>
      <c r="H61" s="40"/>
      <c r="I61" s="176"/>
      <c r="J61" s="251">
        <f>SUM(J57:J60)</f>
        <v>40900</v>
      </c>
      <c r="K61" s="190"/>
      <c r="L61" s="51"/>
      <c r="M61" s="107">
        <f>SUM(M57:M60)</f>
        <v>1991</v>
      </c>
      <c r="N61" s="59"/>
      <c r="O61" s="130"/>
      <c r="P61" s="337">
        <f>SUM(P57:P60)</f>
        <v>41596</v>
      </c>
      <c r="Q61" s="138"/>
      <c r="R61" s="55"/>
      <c r="S61" s="303"/>
      <c r="T61" s="303"/>
      <c r="U61" s="304"/>
      <c r="V61" s="304"/>
      <c r="W61" s="304"/>
      <c r="X61" s="56"/>
      <c r="Y61" s="56"/>
      <c r="Z61" s="56"/>
      <c r="AA61" s="56"/>
      <c r="AB61" s="56"/>
    </row>
    <row r="62" spans="1:28" s="41" customFormat="1" ht="12.75" customHeight="1" thickTop="1">
      <c r="A62" s="306"/>
      <c r="B62" s="314"/>
      <c r="C62" s="46"/>
      <c r="D62" s="45"/>
      <c r="E62" s="338"/>
      <c r="F62" s="46"/>
      <c r="G62" s="46"/>
      <c r="H62" s="62"/>
      <c r="I62" s="173"/>
      <c r="J62" s="230"/>
      <c r="K62" s="231"/>
      <c r="L62" s="86"/>
      <c r="M62" s="87"/>
      <c r="N62" s="48"/>
      <c r="O62" s="163"/>
      <c r="P62" s="217"/>
      <c r="Q62" s="127"/>
      <c r="R62" s="55"/>
      <c r="S62" s="303"/>
      <c r="T62" s="303"/>
      <c r="U62" s="304"/>
      <c r="V62" s="304"/>
      <c r="W62" s="304"/>
      <c r="X62" s="56"/>
      <c r="Y62" s="56"/>
      <c r="Z62" s="56"/>
      <c r="AA62" s="56"/>
      <c r="AB62" s="56"/>
    </row>
    <row r="63" spans="15:25" s="41" customFormat="1" ht="12.75" customHeight="1">
      <c r="O63" s="55"/>
      <c r="P63" s="77"/>
      <c r="Q63" s="55"/>
      <c r="R63" s="55"/>
      <c r="S63" s="303"/>
      <c r="T63" s="303"/>
      <c r="U63" s="304"/>
      <c r="V63" s="304"/>
      <c r="W63" s="304"/>
      <c r="X63" s="39"/>
      <c r="Y63" s="39"/>
    </row>
    <row r="64" spans="4:25" s="41" customFormat="1" ht="12.75" customHeight="1">
      <c r="D64" s="375" t="s">
        <v>93</v>
      </c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S64" s="315"/>
      <c r="T64" s="303"/>
      <c r="U64" s="304"/>
      <c r="V64" s="304"/>
      <c r="W64" s="304"/>
      <c r="X64" s="39"/>
      <c r="Y64" s="39"/>
    </row>
    <row r="65" spans="4:25" s="41" customFormat="1" ht="12.75" customHeight="1">
      <c r="D65" s="375" t="s">
        <v>141</v>
      </c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S65" s="303"/>
      <c r="T65" s="303"/>
      <c r="U65" s="304"/>
      <c r="V65" s="304"/>
      <c r="W65" s="304"/>
      <c r="X65" s="39"/>
      <c r="Y65" s="39"/>
    </row>
    <row r="66" spans="4:25" s="41" customFormat="1" ht="12.75" customHeight="1">
      <c r="D66" s="43"/>
      <c r="P66" s="109"/>
      <c r="S66" s="303"/>
      <c r="T66" s="303"/>
      <c r="U66" s="304"/>
      <c r="V66" s="304"/>
      <c r="W66" s="304"/>
      <c r="X66" s="39"/>
      <c r="Y66" s="39"/>
    </row>
    <row r="67" spans="10:25" s="41" customFormat="1" ht="12.75" customHeight="1">
      <c r="J67" s="108"/>
      <c r="P67" s="56"/>
      <c r="S67" s="303"/>
      <c r="T67" s="303"/>
      <c r="U67" s="304"/>
      <c r="V67" s="304"/>
      <c r="W67" s="304"/>
      <c r="X67" s="39"/>
      <c r="Y67" s="39"/>
    </row>
    <row r="68" spans="16:25" s="41" customFormat="1" ht="12.75" customHeight="1">
      <c r="P68" s="108"/>
      <c r="S68" s="303"/>
      <c r="T68" s="303"/>
      <c r="U68" s="304"/>
      <c r="V68" s="304"/>
      <c r="W68" s="304"/>
      <c r="X68" s="39"/>
      <c r="Y68" s="39"/>
    </row>
    <row r="69" spans="19:25" s="41" customFormat="1" ht="12.75" customHeight="1">
      <c r="S69" s="39"/>
      <c r="T69" s="39"/>
      <c r="U69" s="39"/>
      <c r="V69" s="39"/>
      <c r="W69" s="39"/>
      <c r="X69" s="39"/>
      <c r="Y69" s="39"/>
    </row>
    <row r="70" spans="19:25" s="41" customFormat="1" ht="12.75" customHeight="1">
      <c r="S70" s="39"/>
      <c r="T70" s="39"/>
      <c r="U70" s="39"/>
      <c r="V70" s="39"/>
      <c r="W70" s="39"/>
      <c r="X70" s="39"/>
      <c r="Y70" s="39"/>
    </row>
    <row r="71" spans="19:25" s="41" customFormat="1" ht="12.75" customHeight="1">
      <c r="S71" s="39"/>
      <c r="T71" s="39"/>
      <c r="U71" s="39"/>
      <c r="V71" s="39"/>
      <c r="W71" s="39"/>
      <c r="X71" s="39"/>
      <c r="Y71" s="39"/>
    </row>
    <row r="72" spans="19:25" s="41" customFormat="1" ht="12.75" customHeight="1">
      <c r="S72" s="39"/>
      <c r="T72" s="39"/>
      <c r="U72" s="39"/>
      <c r="V72" s="39"/>
      <c r="W72" s="39"/>
      <c r="X72" s="39"/>
      <c r="Y72" s="39"/>
    </row>
    <row r="73" spans="19:25" s="41" customFormat="1" ht="12.75" customHeight="1">
      <c r="S73" s="39"/>
      <c r="T73" s="39"/>
      <c r="U73" s="39"/>
      <c r="V73" s="39"/>
      <c r="W73" s="39"/>
      <c r="X73" s="39"/>
      <c r="Y73" s="39"/>
    </row>
    <row r="74" spans="19:25" s="41" customFormat="1" ht="12.75" customHeight="1">
      <c r="S74" s="39"/>
      <c r="T74" s="39"/>
      <c r="U74" s="39"/>
      <c r="V74" s="39"/>
      <c r="W74" s="39"/>
      <c r="X74" s="39"/>
      <c r="Y74" s="39"/>
    </row>
    <row r="75" spans="19:25" s="41" customFormat="1" ht="12.75" customHeight="1">
      <c r="S75" s="39"/>
      <c r="T75" s="39"/>
      <c r="U75" s="39"/>
      <c r="V75" s="39"/>
      <c r="W75" s="39"/>
      <c r="X75" s="39"/>
      <c r="Y75" s="39"/>
    </row>
    <row r="76" spans="19:25" s="41" customFormat="1" ht="12.75" customHeight="1">
      <c r="S76" s="39"/>
      <c r="T76" s="39"/>
      <c r="U76" s="39"/>
      <c r="V76" s="39"/>
      <c r="W76" s="39"/>
      <c r="X76" s="39"/>
      <c r="Y76" s="39"/>
    </row>
    <row r="77" spans="19:25" s="41" customFormat="1" ht="12.75" customHeight="1">
      <c r="S77" s="39"/>
      <c r="T77" s="39"/>
      <c r="U77" s="39"/>
      <c r="V77" s="39"/>
      <c r="W77" s="39"/>
      <c r="X77" s="39"/>
      <c r="Y77" s="39"/>
    </row>
    <row r="78" spans="19:25" s="41" customFormat="1" ht="12.75" customHeight="1">
      <c r="S78" s="39"/>
      <c r="T78" s="39"/>
      <c r="U78" s="39"/>
      <c r="V78" s="39"/>
      <c r="W78" s="39"/>
      <c r="X78" s="39"/>
      <c r="Y78" s="39"/>
    </row>
    <row r="79" spans="19:25" s="41" customFormat="1" ht="12.75" customHeight="1">
      <c r="S79" s="39"/>
      <c r="T79" s="39"/>
      <c r="U79" s="39"/>
      <c r="V79" s="39"/>
      <c r="W79" s="39"/>
      <c r="X79" s="39"/>
      <c r="Y79" s="39"/>
    </row>
    <row r="80" spans="19:25" s="41" customFormat="1" ht="12.75" customHeight="1">
      <c r="S80" s="39"/>
      <c r="T80" s="39"/>
      <c r="U80" s="39"/>
      <c r="V80" s="39"/>
      <c r="W80" s="39"/>
      <c r="X80" s="39"/>
      <c r="Y80" s="39"/>
    </row>
    <row r="81" spans="16:25" ht="12.75" customHeight="1">
      <c r="P81" s="41"/>
      <c r="S81" s="78"/>
      <c r="T81" s="78"/>
      <c r="U81" s="78"/>
      <c r="V81" s="78"/>
      <c r="W81" s="78"/>
      <c r="X81" s="78"/>
      <c r="Y81" s="78"/>
    </row>
    <row r="82" spans="19:25" ht="12.75">
      <c r="S82" s="78"/>
      <c r="T82" s="78"/>
      <c r="U82" s="78"/>
      <c r="V82" s="78"/>
      <c r="W82" s="78"/>
      <c r="X82" s="78"/>
      <c r="Y82" s="78"/>
    </row>
    <row r="83" spans="19:25" ht="12.75">
      <c r="S83" s="78"/>
      <c r="T83" s="78"/>
      <c r="U83" s="78"/>
      <c r="V83" s="78"/>
      <c r="W83" s="78"/>
      <c r="X83" s="78"/>
      <c r="Y83" s="78"/>
    </row>
    <row r="84" spans="19:25" ht="12.75">
      <c r="S84" s="78"/>
      <c r="T84" s="78"/>
      <c r="U84" s="78"/>
      <c r="V84" s="78"/>
      <c r="W84" s="78"/>
      <c r="X84" s="78"/>
      <c r="Y84" s="78"/>
    </row>
    <row r="85" spans="19:25" ht="12.75">
      <c r="S85" s="78"/>
      <c r="T85" s="78"/>
      <c r="U85" s="78"/>
      <c r="V85" s="78"/>
      <c r="W85" s="78"/>
      <c r="X85" s="78"/>
      <c r="Y85" s="78"/>
    </row>
    <row r="86" spans="19:25" ht="12.75">
      <c r="S86" s="78"/>
      <c r="T86" s="78"/>
      <c r="U86" s="78"/>
      <c r="V86" s="78"/>
      <c r="W86" s="78"/>
      <c r="X86" s="78"/>
      <c r="Y86" s="78"/>
    </row>
    <row r="87" spans="19:25" ht="12.75">
      <c r="S87" s="78"/>
      <c r="T87" s="78"/>
      <c r="U87" s="78"/>
      <c r="V87" s="78"/>
      <c r="W87" s="78"/>
      <c r="X87" s="78"/>
      <c r="Y87" s="78"/>
    </row>
    <row r="88" spans="19:25" ht="12.75">
      <c r="S88" s="78"/>
      <c r="T88" s="78"/>
      <c r="U88" s="78"/>
      <c r="V88" s="78"/>
      <c r="W88" s="78"/>
      <c r="X88" s="78"/>
      <c r="Y88" s="78"/>
    </row>
    <row r="89" spans="19:25" ht="12.75">
      <c r="S89" s="78"/>
      <c r="T89" s="78"/>
      <c r="U89" s="78"/>
      <c r="V89" s="78"/>
      <c r="W89" s="78"/>
      <c r="X89" s="78"/>
      <c r="Y89" s="78"/>
    </row>
    <row r="90" spans="19:25" ht="12.75">
      <c r="S90" s="78"/>
      <c r="T90" s="78"/>
      <c r="U90" s="78"/>
      <c r="V90" s="78"/>
      <c r="W90" s="78"/>
      <c r="X90" s="78"/>
      <c r="Y90" s="78"/>
    </row>
    <row r="91" spans="19:25" ht="12.75">
      <c r="S91" s="78"/>
      <c r="T91" s="78"/>
      <c r="U91" s="78"/>
      <c r="V91" s="78"/>
      <c r="W91" s="78"/>
      <c r="X91" s="78"/>
      <c r="Y91" s="78"/>
    </row>
    <row r="92" spans="19:25" ht="12.75">
      <c r="S92" s="78"/>
      <c r="T92" s="78"/>
      <c r="U92" s="78"/>
      <c r="V92" s="78"/>
      <c r="W92" s="78"/>
      <c r="X92" s="78"/>
      <c r="Y92" s="78"/>
    </row>
    <row r="93" spans="19:25" ht="12.75">
      <c r="S93" s="78"/>
      <c r="T93" s="78"/>
      <c r="U93" s="78"/>
      <c r="V93" s="78"/>
      <c r="W93" s="78"/>
      <c r="X93" s="78"/>
      <c r="Y93" s="78"/>
    </row>
    <row r="94" spans="19:25" ht="12.75">
      <c r="S94" s="78"/>
      <c r="T94" s="78"/>
      <c r="U94" s="78"/>
      <c r="V94" s="78"/>
      <c r="W94" s="78"/>
      <c r="X94" s="78"/>
      <c r="Y94" s="78"/>
    </row>
    <row r="95" spans="19:25" ht="12.75">
      <c r="S95" s="78"/>
      <c r="T95" s="78"/>
      <c r="U95" s="78"/>
      <c r="V95" s="78"/>
      <c r="W95" s="78"/>
      <c r="X95" s="78"/>
      <c r="Y95" s="78"/>
    </row>
    <row r="96" spans="19:25" ht="12.75">
      <c r="S96" s="78"/>
      <c r="T96" s="78"/>
      <c r="U96" s="78"/>
      <c r="V96" s="78"/>
      <c r="W96" s="78"/>
      <c r="X96" s="78"/>
      <c r="Y96" s="78"/>
    </row>
    <row r="97" spans="19:25" ht="12.75">
      <c r="S97" s="78"/>
      <c r="T97" s="78"/>
      <c r="U97" s="78"/>
      <c r="V97" s="78"/>
      <c r="W97" s="78"/>
      <c r="X97" s="78"/>
      <c r="Y97" s="78"/>
    </row>
    <row r="98" spans="19:25" ht="12.75">
      <c r="S98" s="78"/>
      <c r="T98" s="78"/>
      <c r="U98" s="78"/>
      <c r="V98" s="78"/>
      <c r="W98" s="78"/>
      <c r="X98" s="78"/>
      <c r="Y98" s="78"/>
    </row>
    <row r="99" spans="19:25" ht="12.75">
      <c r="S99" s="78"/>
      <c r="T99" s="78"/>
      <c r="U99" s="78"/>
      <c r="V99" s="78"/>
      <c r="W99" s="78"/>
      <c r="X99" s="78"/>
      <c r="Y99" s="78"/>
    </row>
    <row r="100" spans="19:25" ht="12.75">
      <c r="S100" s="78"/>
      <c r="T100" s="78"/>
      <c r="U100" s="78"/>
      <c r="V100" s="78"/>
      <c r="W100" s="78"/>
      <c r="X100" s="78"/>
      <c r="Y100" s="78"/>
    </row>
    <row r="101" spans="19:25" ht="12.75">
      <c r="S101" s="78"/>
      <c r="T101" s="78"/>
      <c r="U101" s="78"/>
      <c r="V101" s="78"/>
      <c r="W101" s="78"/>
      <c r="X101" s="78"/>
      <c r="Y101" s="78"/>
    </row>
    <row r="102" spans="19:25" ht="12.75">
      <c r="S102" s="78"/>
      <c r="T102" s="78"/>
      <c r="U102" s="78"/>
      <c r="V102" s="78"/>
      <c r="W102" s="78"/>
      <c r="X102" s="78"/>
      <c r="Y102" s="78"/>
    </row>
    <row r="103" spans="19:25" ht="12.75">
      <c r="S103" s="78"/>
      <c r="T103" s="78"/>
      <c r="U103" s="78"/>
      <c r="V103" s="78"/>
      <c r="W103" s="78"/>
      <c r="X103" s="78"/>
      <c r="Y103" s="78"/>
    </row>
    <row r="104" spans="19:25" ht="12.75">
      <c r="S104" s="78"/>
      <c r="T104" s="78"/>
      <c r="U104" s="78"/>
      <c r="V104" s="78"/>
      <c r="W104" s="78"/>
      <c r="X104" s="78"/>
      <c r="Y104" s="78"/>
    </row>
    <row r="105" spans="19:25" ht="12.75">
      <c r="S105" s="78"/>
      <c r="T105" s="78"/>
      <c r="U105" s="78"/>
      <c r="V105" s="78"/>
      <c r="W105" s="78"/>
      <c r="X105" s="78"/>
      <c r="Y105" s="78"/>
    </row>
    <row r="106" spans="19:25" ht="12.75">
      <c r="S106" s="78"/>
      <c r="T106" s="78"/>
      <c r="U106" s="78"/>
      <c r="V106" s="78"/>
      <c r="W106" s="78"/>
      <c r="X106" s="78"/>
      <c r="Y106" s="78"/>
    </row>
    <row r="107" spans="19:25" ht="12.75">
      <c r="S107" s="78"/>
      <c r="T107" s="78"/>
      <c r="U107" s="78"/>
      <c r="V107" s="78"/>
      <c r="W107" s="78"/>
      <c r="X107" s="78"/>
      <c r="Y107" s="78"/>
    </row>
    <row r="108" spans="19:25" ht="12.75">
      <c r="S108" s="78"/>
      <c r="T108" s="78"/>
      <c r="U108" s="78"/>
      <c r="V108" s="78"/>
      <c r="W108" s="78"/>
      <c r="X108" s="78"/>
      <c r="Y108" s="78"/>
    </row>
    <row r="109" spans="19:25" ht="12.75">
      <c r="S109" s="78"/>
      <c r="T109" s="78"/>
      <c r="U109" s="78"/>
      <c r="V109" s="78"/>
      <c r="W109" s="78"/>
      <c r="X109" s="78"/>
      <c r="Y109" s="78"/>
    </row>
    <row r="110" spans="19:25" ht="12.75">
      <c r="S110" s="78"/>
      <c r="T110" s="78"/>
      <c r="U110" s="78"/>
      <c r="V110" s="78"/>
      <c r="W110" s="78"/>
      <c r="X110" s="78"/>
      <c r="Y110" s="78"/>
    </row>
    <row r="111" spans="19:25" ht="12.75">
      <c r="S111" s="78"/>
      <c r="T111" s="78"/>
      <c r="U111" s="78"/>
      <c r="V111" s="78"/>
      <c r="W111" s="78"/>
      <c r="X111" s="78"/>
      <c r="Y111" s="78"/>
    </row>
    <row r="112" spans="19:25" ht="12.75">
      <c r="S112" s="78"/>
      <c r="T112" s="78"/>
      <c r="U112" s="78"/>
      <c r="V112" s="78"/>
      <c r="W112" s="78"/>
      <c r="X112" s="78"/>
      <c r="Y112" s="78"/>
    </row>
    <row r="113" spans="19:25" ht="12.75">
      <c r="S113" s="78"/>
      <c r="T113" s="78"/>
      <c r="U113" s="78"/>
      <c r="V113" s="78"/>
      <c r="W113" s="78"/>
      <c r="X113" s="78"/>
      <c r="Y113" s="78"/>
    </row>
    <row r="114" spans="19:25" ht="12.75">
      <c r="S114" s="78"/>
      <c r="T114" s="78"/>
      <c r="U114" s="78"/>
      <c r="V114" s="78"/>
      <c r="W114" s="78"/>
      <c r="X114" s="78"/>
      <c r="Y114" s="78"/>
    </row>
    <row r="115" spans="19:25" ht="12.75">
      <c r="S115" s="78"/>
      <c r="T115" s="78"/>
      <c r="U115" s="78"/>
      <c r="V115" s="78"/>
      <c r="W115" s="78"/>
      <c r="X115" s="78"/>
      <c r="Y115" s="78"/>
    </row>
    <row r="116" spans="19:25" ht="12.75">
      <c r="S116" s="78"/>
      <c r="T116" s="78"/>
      <c r="U116" s="78"/>
      <c r="V116" s="78"/>
      <c r="W116" s="78"/>
      <c r="X116" s="78"/>
      <c r="Y116" s="78"/>
    </row>
    <row r="117" spans="19:25" ht="12.75">
      <c r="S117" s="78"/>
      <c r="T117" s="78"/>
      <c r="U117" s="78"/>
      <c r="V117" s="78"/>
      <c r="W117" s="78"/>
      <c r="X117" s="78"/>
      <c r="Y117" s="78"/>
    </row>
    <row r="118" spans="19:25" ht="12.75">
      <c r="S118" s="78"/>
      <c r="T118" s="78"/>
      <c r="U118" s="78"/>
      <c r="V118" s="78"/>
      <c r="W118" s="78"/>
      <c r="X118" s="78"/>
      <c r="Y118" s="78"/>
    </row>
    <row r="119" spans="19:25" ht="12.75">
      <c r="S119" s="78"/>
      <c r="T119" s="78"/>
      <c r="U119" s="78"/>
      <c r="V119" s="78"/>
      <c r="W119" s="78"/>
      <c r="X119" s="78"/>
      <c r="Y119" s="78"/>
    </row>
    <row r="120" spans="19:25" ht="12.75">
      <c r="S120" s="78"/>
      <c r="T120" s="78"/>
      <c r="U120" s="78"/>
      <c r="V120" s="78"/>
      <c r="W120" s="78"/>
      <c r="X120" s="78"/>
      <c r="Y120" s="78"/>
    </row>
  </sheetData>
  <sheetProtection/>
  <mergeCells count="7">
    <mergeCell ref="D65:Q65"/>
    <mergeCell ref="D5:Q5"/>
    <mergeCell ref="D1:Q1"/>
    <mergeCell ref="D2:Q2"/>
    <mergeCell ref="D64:Q64"/>
    <mergeCell ref="E4:V4"/>
    <mergeCell ref="D6:U6"/>
  </mergeCells>
  <printOptions horizontalCentered="1"/>
  <pageMargins left="0.3937007874015748" right="0.3937007874015748" top="0.5511811023622047" bottom="0.5511811023622047" header="0.5511811023622047" footer="0.5511811023622047"/>
  <pageSetup horizontalDpi="600" verticalDpi="600" orientation="portrait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5"/>
  <sheetViews>
    <sheetView showGridLines="0" zoomScale="80" zoomScaleNormal="80" zoomScaleSheetLayoutView="75" zoomScalePageLayoutView="0" workbookViewId="0" topLeftCell="A1">
      <selection activeCell="AG22" sqref="AG22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18.57421875" style="0" customWidth="1"/>
    <col min="7" max="7" width="24.140625" style="0" customWidth="1"/>
    <col min="8" max="8" width="5.7109375" style="0" customWidth="1"/>
    <col min="9" max="9" width="3.28125" style="0" hidden="1" customWidth="1"/>
    <col min="10" max="10" width="1.8515625" style="0" customWidth="1"/>
    <col min="11" max="11" width="10.28125" style="0" customWidth="1"/>
    <col min="12" max="12" width="3.00390625" style="0" customWidth="1"/>
    <col min="13" max="13" width="1.85156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2.140625" style="0" customWidth="1"/>
    <col min="26" max="26" width="10.57421875" style="0" customWidth="1"/>
    <col min="27" max="27" width="3.421875" style="0" customWidth="1"/>
    <col min="28" max="28" width="2.00390625" style="0" customWidth="1"/>
    <col min="29" max="29" width="11.00390625" style="0" customWidth="1"/>
    <col min="30" max="30" width="2.7109375" style="0" customWidth="1"/>
    <col min="31" max="31" width="9.8515625" style="0" bestFit="1" customWidth="1"/>
    <col min="32" max="32" width="9.28125" style="0" bestFit="1" customWidth="1"/>
    <col min="33" max="33" width="9.140625" style="7" customWidth="1"/>
  </cols>
  <sheetData>
    <row r="1" spans="1:30" ht="39.75" customHeight="1">
      <c r="A1" s="376" t="str">
        <f>'Comprehensive Income'!A1</f>
        <v>MARCO HOLDINGS BERHAD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</row>
    <row r="2" spans="1:30" ht="12.75" customHeight="1">
      <c r="A2" s="377" t="str">
        <f>'Comprehensive Income'!A2</f>
        <v>(Incorporated in Malaysia - 8985-P)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</row>
    <row r="3" spans="1:30" ht="12.7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</row>
    <row r="4" spans="1:30" ht="22.5" customHeight="1">
      <c r="A4" s="385" t="s">
        <v>146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</row>
    <row r="5" spans="1:30" ht="22.5" customHeight="1">
      <c r="A5" s="385" t="s">
        <v>150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</row>
    <row r="6" spans="1:33" s="25" customFormat="1" ht="12.75" customHeight="1">
      <c r="A6" s="386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G6" s="265"/>
    </row>
    <row r="7" spans="5:30" ht="12.75">
      <c r="E7" s="89"/>
      <c r="F7" s="89"/>
      <c r="G7" s="89"/>
      <c r="H7" s="8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2:30" ht="12.75" hidden="1">
      <c r="B8" s="5"/>
      <c r="C8" s="1"/>
      <c r="D8" s="2"/>
      <c r="E8" s="35"/>
      <c r="F8" s="36"/>
      <c r="G8" s="36"/>
      <c r="H8" s="36"/>
      <c r="I8" s="90"/>
      <c r="J8" s="91"/>
      <c r="K8" s="92"/>
      <c r="L8" s="110" t="s">
        <v>0</v>
      </c>
      <c r="M8" s="110"/>
      <c r="N8" s="110"/>
      <c r="O8" s="110"/>
      <c r="P8" s="92"/>
      <c r="Q8" s="92"/>
      <c r="R8" s="111"/>
      <c r="S8" s="96"/>
      <c r="T8" s="96"/>
      <c r="U8" s="96"/>
      <c r="V8" s="91"/>
      <c r="W8" s="92"/>
      <c r="X8" s="110" t="s">
        <v>0</v>
      </c>
      <c r="Y8" s="110"/>
      <c r="Z8" s="110"/>
      <c r="AA8" s="110"/>
      <c r="AB8" s="92"/>
      <c r="AC8" s="92"/>
      <c r="AD8" s="111"/>
    </row>
    <row r="9" spans="2:30" ht="12.75" hidden="1">
      <c r="B9" s="6"/>
      <c r="C9" s="3"/>
      <c r="D9" s="4"/>
      <c r="E9" s="112"/>
      <c r="F9" s="78"/>
      <c r="G9" s="78"/>
      <c r="H9" s="78"/>
      <c r="I9" s="90"/>
      <c r="J9" s="382" t="s">
        <v>9</v>
      </c>
      <c r="K9" s="383"/>
      <c r="L9" s="383"/>
      <c r="M9" s="383"/>
      <c r="N9" s="383"/>
      <c r="O9" s="383"/>
      <c r="P9" s="383"/>
      <c r="Q9" s="383"/>
      <c r="R9" s="384"/>
      <c r="S9" s="113"/>
      <c r="T9" s="113"/>
      <c r="U9" s="113"/>
      <c r="V9" s="382" t="s">
        <v>10</v>
      </c>
      <c r="W9" s="383"/>
      <c r="X9" s="383"/>
      <c r="Y9" s="383"/>
      <c r="Z9" s="383"/>
      <c r="AA9" s="383"/>
      <c r="AB9" s="383"/>
      <c r="AC9" s="383"/>
      <c r="AD9" s="384"/>
    </row>
    <row r="10" spans="2:30" ht="12.75" hidden="1">
      <c r="B10" s="6"/>
      <c r="C10" s="3"/>
      <c r="D10" s="4"/>
      <c r="E10" s="112"/>
      <c r="F10" s="78"/>
      <c r="G10" s="78"/>
      <c r="H10" s="78"/>
      <c r="I10" s="90"/>
      <c r="J10" s="94"/>
      <c r="K10" s="96"/>
      <c r="L10" s="95"/>
      <c r="M10" s="95"/>
      <c r="N10" s="95"/>
      <c r="O10" s="95"/>
      <c r="P10" s="96"/>
      <c r="Q10" s="96"/>
      <c r="R10" s="114"/>
      <c r="S10" s="96"/>
      <c r="T10" s="96"/>
      <c r="U10" s="96"/>
      <c r="V10" s="94"/>
      <c r="W10" s="96"/>
      <c r="X10" s="95"/>
      <c r="Y10" s="95"/>
      <c r="Z10" s="95"/>
      <c r="AA10" s="95"/>
      <c r="AB10" s="96"/>
      <c r="AC10" s="96"/>
      <c r="AD10" s="114"/>
    </row>
    <row r="11" spans="1:30" ht="12.75" customHeight="1">
      <c r="A11" s="14"/>
      <c r="B11" s="32"/>
      <c r="C11" s="8"/>
      <c r="D11" s="266"/>
      <c r="E11" s="38"/>
      <c r="F11" s="39"/>
      <c r="G11" s="39"/>
      <c r="H11" s="40"/>
      <c r="I11" s="40"/>
      <c r="J11" s="239"/>
      <c r="K11" s="240"/>
      <c r="L11" s="241"/>
      <c r="M11" s="240"/>
      <c r="N11" s="240"/>
      <c r="O11" s="240"/>
      <c r="P11" s="256"/>
      <c r="Q11" s="240"/>
      <c r="R11" s="161"/>
      <c r="S11" s="239"/>
      <c r="T11" s="257"/>
      <c r="U11" s="257"/>
      <c r="V11" s="239"/>
      <c r="W11" s="240"/>
      <c r="X11" s="241"/>
      <c r="Y11" s="240"/>
      <c r="Z11" s="240"/>
      <c r="AA11" s="240"/>
      <c r="AB11" s="256"/>
      <c r="AC11" s="240"/>
      <c r="AD11" s="161"/>
    </row>
    <row r="12" spans="1:30" ht="12.75" customHeight="1">
      <c r="A12" s="14"/>
      <c r="B12" s="32"/>
      <c r="C12" s="8"/>
      <c r="D12" s="266"/>
      <c r="E12" s="38"/>
      <c r="F12" s="39"/>
      <c r="G12" s="39"/>
      <c r="H12" s="40"/>
      <c r="I12" s="40"/>
      <c r="J12" s="387" t="s">
        <v>81</v>
      </c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9"/>
    </row>
    <row r="13" spans="1:30" ht="12.75" customHeight="1">
      <c r="A13" s="14"/>
      <c r="B13" s="32"/>
      <c r="C13" s="8"/>
      <c r="D13" s="266"/>
      <c r="E13" s="38"/>
      <c r="F13" s="39"/>
      <c r="G13" s="39"/>
      <c r="H13" s="40"/>
      <c r="I13" s="40"/>
      <c r="J13" s="262"/>
      <c r="K13" s="153"/>
      <c r="L13" s="263"/>
      <c r="M13" s="387" t="s">
        <v>82</v>
      </c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9"/>
      <c r="Y13" s="153"/>
      <c r="Z13" s="153"/>
      <c r="AA13" s="153"/>
      <c r="AB13" s="152"/>
      <c r="AC13" s="153"/>
      <c r="AD13" s="154"/>
    </row>
    <row r="14" spans="1:30" ht="12.75" customHeight="1">
      <c r="A14" s="14"/>
      <c r="B14" s="32"/>
      <c r="C14" s="8"/>
      <c r="D14" s="266"/>
      <c r="E14" s="38"/>
      <c r="F14" s="39"/>
      <c r="G14" s="39"/>
      <c r="H14" s="40"/>
      <c r="I14" s="40"/>
      <c r="J14" s="262"/>
      <c r="K14" s="153"/>
      <c r="L14" s="26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263"/>
      <c r="Y14" s="153"/>
      <c r="Z14" s="153"/>
      <c r="AA14" s="153"/>
      <c r="AB14" s="152"/>
      <c r="AC14" s="153"/>
      <c r="AD14" s="154"/>
    </row>
    <row r="15" spans="1:33" ht="12.75" customHeight="1">
      <c r="A15" s="14"/>
      <c r="B15" s="32"/>
      <c r="C15" s="8"/>
      <c r="D15" s="266"/>
      <c r="E15" s="38"/>
      <c r="F15" s="39"/>
      <c r="G15" s="39"/>
      <c r="H15" s="40"/>
      <c r="I15" s="40"/>
      <c r="J15" s="262"/>
      <c r="K15" s="153" t="s">
        <v>25</v>
      </c>
      <c r="L15" s="263"/>
      <c r="M15" s="153"/>
      <c r="N15" s="153" t="s">
        <v>40</v>
      </c>
      <c r="O15" s="153"/>
      <c r="P15" s="152"/>
      <c r="Q15" s="153" t="s">
        <v>26</v>
      </c>
      <c r="R15" s="154"/>
      <c r="S15" s="262"/>
      <c r="T15" s="264"/>
      <c r="U15" s="264"/>
      <c r="V15" s="262"/>
      <c r="W15" s="153" t="s">
        <v>42</v>
      </c>
      <c r="X15" s="263"/>
      <c r="Y15" s="153"/>
      <c r="Z15" s="153" t="s">
        <v>44</v>
      </c>
      <c r="AA15" s="153"/>
      <c r="AB15" s="152"/>
      <c r="AC15" s="153" t="s">
        <v>20</v>
      </c>
      <c r="AD15" s="154"/>
      <c r="AG15" s="29"/>
    </row>
    <row r="16" spans="1:30" ht="12.75" customHeight="1">
      <c r="A16" s="14"/>
      <c r="B16" s="32"/>
      <c r="C16" s="8"/>
      <c r="D16" s="266"/>
      <c r="E16" s="38"/>
      <c r="F16" s="39"/>
      <c r="G16" s="39"/>
      <c r="H16" s="44" t="s">
        <v>78</v>
      </c>
      <c r="I16" s="40"/>
      <c r="J16" s="262"/>
      <c r="K16" s="153" t="s">
        <v>26</v>
      </c>
      <c r="L16" s="263"/>
      <c r="M16" s="153"/>
      <c r="N16" s="153" t="s">
        <v>41</v>
      </c>
      <c r="O16" s="153"/>
      <c r="P16" s="152"/>
      <c r="Q16" s="153" t="s">
        <v>27</v>
      </c>
      <c r="R16" s="154"/>
      <c r="S16" s="262"/>
      <c r="T16" s="264"/>
      <c r="U16" s="264"/>
      <c r="V16" s="262"/>
      <c r="W16" s="153" t="s">
        <v>43</v>
      </c>
      <c r="X16" s="263"/>
      <c r="Y16" s="153"/>
      <c r="Z16" s="153" t="s">
        <v>45</v>
      </c>
      <c r="AA16" s="153"/>
      <c r="AB16" s="152"/>
      <c r="AC16" s="153" t="s">
        <v>79</v>
      </c>
      <c r="AD16" s="154"/>
    </row>
    <row r="17" spans="1:30" ht="12.75" customHeight="1">
      <c r="A17" s="14"/>
      <c r="B17" s="32"/>
      <c r="C17" s="8"/>
      <c r="D17" s="266"/>
      <c r="E17" s="38"/>
      <c r="F17" s="39"/>
      <c r="G17" s="39"/>
      <c r="H17" s="44"/>
      <c r="I17" s="40"/>
      <c r="J17" s="262"/>
      <c r="K17" s="281"/>
      <c r="L17" s="282"/>
      <c r="M17" s="281"/>
      <c r="N17" s="281"/>
      <c r="O17" s="281"/>
      <c r="P17" s="280"/>
      <c r="Q17" s="281"/>
      <c r="R17" s="154"/>
      <c r="S17" s="262"/>
      <c r="T17" s="264"/>
      <c r="U17" s="264"/>
      <c r="V17" s="262"/>
      <c r="W17" s="281"/>
      <c r="X17" s="282"/>
      <c r="Y17" s="281"/>
      <c r="Z17" s="281"/>
      <c r="AA17" s="281"/>
      <c r="AB17" s="280"/>
      <c r="AC17" s="281"/>
      <c r="AD17" s="154"/>
    </row>
    <row r="18" spans="1:30" ht="12.75" customHeight="1">
      <c r="A18" s="14"/>
      <c r="B18" s="32"/>
      <c r="C18" s="8"/>
      <c r="D18" s="266"/>
      <c r="E18" s="38"/>
      <c r="F18" s="39"/>
      <c r="G18" s="39"/>
      <c r="H18" s="44"/>
      <c r="I18" s="40"/>
      <c r="J18" s="262"/>
      <c r="K18" s="150" t="s">
        <v>3</v>
      </c>
      <c r="L18" s="258"/>
      <c r="M18" s="150"/>
      <c r="N18" s="150" t="s">
        <v>3</v>
      </c>
      <c r="O18" s="150"/>
      <c r="P18" s="155"/>
      <c r="Q18" s="150" t="s">
        <v>3</v>
      </c>
      <c r="R18" s="151"/>
      <c r="S18" s="148"/>
      <c r="T18" s="148"/>
      <c r="U18" s="148"/>
      <c r="V18" s="149"/>
      <c r="W18" s="150" t="s">
        <v>3</v>
      </c>
      <c r="X18" s="258"/>
      <c r="Y18" s="150"/>
      <c r="Z18" s="150" t="s">
        <v>3</v>
      </c>
      <c r="AA18" s="150"/>
      <c r="AB18" s="155"/>
      <c r="AC18" s="150" t="s">
        <v>3</v>
      </c>
      <c r="AD18" s="154"/>
    </row>
    <row r="19" spans="1:32" ht="12.75" customHeight="1">
      <c r="A19" s="14"/>
      <c r="B19" s="33"/>
      <c r="C19" s="26"/>
      <c r="D19" s="267"/>
      <c r="E19" s="38"/>
      <c r="F19" s="39"/>
      <c r="G19" s="39"/>
      <c r="H19" s="40"/>
      <c r="I19" s="40"/>
      <c r="J19" s="149"/>
      <c r="K19" s="156" t="s">
        <v>0</v>
      </c>
      <c r="L19" s="258"/>
      <c r="M19" s="150"/>
      <c r="N19" s="150"/>
      <c r="O19" s="150"/>
      <c r="P19" s="155"/>
      <c r="Q19" s="156" t="s">
        <v>0</v>
      </c>
      <c r="R19" s="151"/>
      <c r="S19" s="149"/>
      <c r="T19" s="148"/>
      <c r="U19" s="148"/>
      <c r="V19" s="149"/>
      <c r="W19" s="156" t="s">
        <v>0</v>
      </c>
      <c r="X19" s="258"/>
      <c r="Y19" s="150"/>
      <c r="Z19" s="150"/>
      <c r="AA19" s="150"/>
      <c r="AB19" s="155"/>
      <c r="AC19" s="156" t="s">
        <v>0</v>
      </c>
      <c r="AD19" s="151"/>
      <c r="AF19" s="19"/>
    </row>
    <row r="20" spans="1:32" ht="12.75" customHeight="1">
      <c r="A20" s="14"/>
      <c r="B20" s="32"/>
      <c r="C20" s="8"/>
      <c r="D20" s="266"/>
      <c r="E20" s="38"/>
      <c r="F20" s="39"/>
      <c r="G20" s="56"/>
      <c r="H20" s="116"/>
      <c r="I20" s="40"/>
      <c r="J20" s="347"/>
      <c r="K20" s="348"/>
      <c r="L20" s="349"/>
      <c r="M20" s="348"/>
      <c r="N20" s="348"/>
      <c r="O20" s="348"/>
      <c r="P20" s="350"/>
      <c r="Q20" s="348"/>
      <c r="R20" s="349"/>
      <c r="S20" s="348"/>
      <c r="T20" s="348"/>
      <c r="U20" s="348"/>
      <c r="V20" s="350"/>
      <c r="W20" s="348"/>
      <c r="X20" s="349"/>
      <c r="Y20" s="348"/>
      <c r="Z20" s="348"/>
      <c r="AA20" s="348"/>
      <c r="AB20" s="350"/>
      <c r="AC20" s="348"/>
      <c r="AD20" s="349"/>
      <c r="AF20" s="19"/>
    </row>
    <row r="21" spans="1:32" ht="12.75" customHeight="1">
      <c r="A21" s="14"/>
      <c r="B21" s="32"/>
      <c r="C21" s="8"/>
      <c r="D21" s="266"/>
      <c r="E21" s="38"/>
      <c r="F21" s="43" t="s">
        <v>153</v>
      </c>
      <c r="G21" s="56"/>
      <c r="H21" s="116"/>
      <c r="I21" s="40"/>
      <c r="J21" s="347"/>
      <c r="K21" s="348"/>
      <c r="L21" s="349"/>
      <c r="M21" s="348"/>
      <c r="N21" s="348"/>
      <c r="O21" s="348"/>
      <c r="P21" s="350"/>
      <c r="Q21" s="348"/>
      <c r="R21" s="349"/>
      <c r="S21" s="348"/>
      <c r="T21" s="348"/>
      <c r="U21" s="348"/>
      <c r="V21" s="350"/>
      <c r="W21" s="348"/>
      <c r="X21" s="349"/>
      <c r="Y21" s="348"/>
      <c r="Z21" s="348"/>
      <c r="AA21" s="348"/>
      <c r="AB21" s="350"/>
      <c r="AC21" s="348"/>
      <c r="AD21" s="349"/>
      <c r="AF21" s="137"/>
    </row>
    <row r="22" spans="1:32" ht="12.75" customHeight="1">
      <c r="A22" s="14"/>
      <c r="B22" s="32"/>
      <c r="C22" s="8"/>
      <c r="D22" s="266"/>
      <c r="E22" s="38"/>
      <c r="F22" s="43" t="s">
        <v>142</v>
      </c>
      <c r="G22" s="39"/>
      <c r="H22" s="40"/>
      <c r="I22" s="40"/>
      <c r="J22" s="347"/>
      <c r="K22" s="348">
        <v>73382</v>
      </c>
      <c r="L22" s="349"/>
      <c r="M22" s="348"/>
      <c r="N22" s="348">
        <v>25556</v>
      </c>
      <c r="O22" s="348"/>
      <c r="P22" s="350"/>
      <c r="Q22" s="348">
        <f>Q50</f>
        <v>0</v>
      </c>
      <c r="R22" s="349"/>
      <c r="S22" s="348"/>
      <c r="T22" s="348"/>
      <c r="U22" s="348"/>
      <c r="V22" s="350"/>
      <c r="W22" s="348">
        <v>1210</v>
      </c>
      <c r="X22" s="349"/>
      <c r="Y22" s="348"/>
      <c r="Z22" s="348">
        <v>201</v>
      </c>
      <c r="AA22" s="348"/>
      <c r="AB22" s="350"/>
      <c r="AC22" s="348">
        <f>SUM(J22:Z22)</f>
        <v>100349</v>
      </c>
      <c r="AD22" s="349"/>
      <c r="AF22" s="77"/>
    </row>
    <row r="23" spans="1:32" ht="12.75" customHeight="1">
      <c r="A23" s="14"/>
      <c r="B23" s="32"/>
      <c r="C23" s="8"/>
      <c r="D23" s="266"/>
      <c r="E23" s="38"/>
      <c r="F23" s="43"/>
      <c r="G23" s="39"/>
      <c r="H23" s="40"/>
      <c r="I23" s="40"/>
      <c r="J23" s="347"/>
      <c r="K23" s="348"/>
      <c r="L23" s="349"/>
      <c r="M23" s="348"/>
      <c r="N23" s="348"/>
      <c r="O23" s="348"/>
      <c r="P23" s="350"/>
      <c r="Q23" s="348"/>
      <c r="R23" s="349"/>
      <c r="S23" s="348"/>
      <c r="T23" s="348"/>
      <c r="U23" s="348"/>
      <c r="V23" s="350"/>
      <c r="W23" s="348"/>
      <c r="X23" s="349"/>
      <c r="Y23" s="348"/>
      <c r="Z23" s="348"/>
      <c r="AA23" s="348"/>
      <c r="AB23" s="350"/>
      <c r="AC23" s="348"/>
      <c r="AD23" s="349"/>
      <c r="AF23" s="77"/>
    </row>
    <row r="24" spans="1:32" ht="12.75" customHeight="1">
      <c r="A24" s="14"/>
      <c r="B24" s="32"/>
      <c r="C24" s="8"/>
      <c r="D24" s="266"/>
      <c r="E24" s="38"/>
      <c r="F24" s="39" t="s">
        <v>147</v>
      </c>
      <c r="G24" s="39"/>
      <c r="H24" s="49"/>
      <c r="I24" s="40"/>
      <c r="J24" s="347"/>
      <c r="K24" s="348">
        <v>0</v>
      </c>
      <c r="L24" s="349"/>
      <c r="M24" s="348"/>
      <c r="N24" s="348">
        <v>0</v>
      </c>
      <c r="O24" s="348"/>
      <c r="P24" s="350"/>
      <c r="Q24" s="348"/>
      <c r="R24" s="349"/>
      <c r="S24" s="348"/>
      <c r="T24" s="348"/>
      <c r="U24" s="348"/>
      <c r="V24" s="350"/>
      <c r="W24" s="348">
        <v>0</v>
      </c>
      <c r="X24" s="349"/>
      <c r="Y24" s="348"/>
      <c r="Z24" s="348">
        <f>'Comprehensive Income'!N34</f>
        <v>7309</v>
      </c>
      <c r="AA24" s="348"/>
      <c r="AB24" s="350"/>
      <c r="AC24" s="348">
        <f>SUM(J24:Z24)</f>
        <v>7309</v>
      </c>
      <c r="AD24" s="349"/>
      <c r="AF24" s="77"/>
    </row>
    <row r="25" spans="1:32" ht="12.75" customHeight="1">
      <c r="A25" s="14"/>
      <c r="B25" s="32"/>
      <c r="C25" s="8"/>
      <c r="D25" s="266"/>
      <c r="E25" s="38"/>
      <c r="F25" s="39"/>
      <c r="G25" s="39"/>
      <c r="H25" s="49"/>
      <c r="I25" s="40"/>
      <c r="J25" s="347"/>
      <c r="K25" s="348"/>
      <c r="L25" s="349"/>
      <c r="M25" s="348"/>
      <c r="N25" s="348"/>
      <c r="O25" s="348"/>
      <c r="P25" s="350"/>
      <c r="Q25" s="348"/>
      <c r="R25" s="349"/>
      <c r="S25" s="348"/>
      <c r="T25" s="348"/>
      <c r="U25" s="348"/>
      <c r="V25" s="350"/>
      <c r="W25" s="348"/>
      <c r="X25" s="349"/>
      <c r="Y25" s="348"/>
      <c r="Z25" s="348"/>
      <c r="AA25" s="348"/>
      <c r="AB25" s="350"/>
      <c r="AC25" s="348"/>
      <c r="AD25" s="349"/>
      <c r="AF25" s="137"/>
    </row>
    <row r="26" spans="1:32" ht="12.75" customHeight="1">
      <c r="A26" s="14"/>
      <c r="B26" s="32"/>
      <c r="C26" s="8"/>
      <c r="D26" s="266"/>
      <c r="E26" s="38"/>
      <c r="F26" s="39" t="s">
        <v>107</v>
      </c>
      <c r="G26" s="39"/>
      <c r="H26" s="49">
        <v>27</v>
      </c>
      <c r="I26" s="40"/>
      <c r="J26" s="347"/>
      <c r="K26" s="348">
        <v>0</v>
      </c>
      <c r="L26" s="349"/>
      <c r="M26" s="348"/>
      <c r="N26" s="348">
        <v>0</v>
      </c>
      <c r="O26" s="348"/>
      <c r="P26" s="350"/>
      <c r="Q26" s="348"/>
      <c r="R26" s="349"/>
      <c r="S26" s="348"/>
      <c r="T26" s="348"/>
      <c r="U26" s="348"/>
      <c r="V26" s="350"/>
      <c r="W26" s="348">
        <v>0</v>
      </c>
      <c r="X26" s="349"/>
      <c r="Y26" s="348"/>
      <c r="Z26" s="348">
        <f>'Cash Flows'!J48</f>
        <v>-12646</v>
      </c>
      <c r="AA26" s="348"/>
      <c r="AB26" s="350"/>
      <c r="AC26" s="348">
        <f>SUM(J26:Z26)</f>
        <v>-12646</v>
      </c>
      <c r="AD26" s="349"/>
      <c r="AF26" s="137"/>
    </row>
    <row r="27" spans="1:32" ht="12.75" customHeight="1">
      <c r="A27" s="14"/>
      <c r="B27" s="32"/>
      <c r="C27" s="8"/>
      <c r="D27" s="266"/>
      <c r="E27" s="38"/>
      <c r="F27" s="39"/>
      <c r="G27" s="39"/>
      <c r="H27" s="49"/>
      <c r="I27" s="40"/>
      <c r="J27" s="347"/>
      <c r="K27" s="348"/>
      <c r="L27" s="349"/>
      <c r="M27" s="348"/>
      <c r="N27" s="348"/>
      <c r="O27" s="348"/>
      <c r="P27" s="350"/>
      <c r="Q27" s="348"/>
      <c r="R27" s="349"/>
      <c r="S27" s="348"/>
      <c r="T27" s="348"/>
      <c r="U27" s="348"/>
      <c r="V27" s="350"/>
      <c r="W27" s="348"/>
      <c r="X27" s="349"/>
      <c r="Y27" s="348"/>
      <c r="Z27" s="348"/>
      <c r="AA27" s="348"/>
      <c r="AB27" s="350"/>
      <c r="AC27" s="348"/>
      <c r="AD27" s="349"/>
      <c r="AF27" s="137"/>
    </row>
    <row r="28" spans="1:32" ht="12.75" customHeight="1">
      <c r="A28" s="14"/>
      <c r="B28" s="32"/>
      <c r="C28" s="8"/>
      <c r="D28" s="266"/>
      <c r="E28" s="38"/>
      <c r="F28" s="39" t="s">
        <v>123</v>
      </c>
      <c r="G28" s="39"/>
      <c r="H28" s="49"/>
      <c r="I28" s="40"/>
      <c r="J28" s="347"/>
      <c r="K28" s="348"/>
      <c r="L28" s="349"/>
      <c r="M28" s="348"/>
      <c r="N28" s="348"/>
      <c r="O28" s="348"/>
      <c r="P28" s="350"/>
      <c r="Q28" s="348"/>
      <c r="R28" s="349"/>
      <c r="S28" s="348"/>
      <c r="T28" s="348"/>
      <c r="U28" s="348"/>
      <c r="V28" s="350"/>
      <c r="W28" s="348"/>
      <c r="X28" s="349"/>
      <c r="Y28" s="348"/>
      <c r="Z28" s="348"/>
      <c r="AA28" s="348"/>
      <c r="AB28" s="350"/>
      <c r="AC28" s="348"/>
      <c r="AD28" s="349"/>
      <c r="AF28" s="137"/>
    </row>
    <row r="29" spans="1:32" ht="12.75" customHeight="1">
      <c r="A29" s="14"/>
      <c r="B29" s="32"/>
      <c r="C29" s="8"/>
      <c r="D29" s="266"/>
      <c r="E29" s="38"/>
      <c r="F29" s="39" t="s">
        <v>124</v>
      </c>
      <c r="G29" s="39"/>
      <c r="H29" s="49"/>
      <c r="I29" s="40"/>
      <c r="J29" s="347"/>
      <c r="K29" s="348">
        <f>'Cash Flows'!J47</f>
        <v>5993</v>
      </c>
      <c r="L29" s="349"/>
      <c r="M29" s="348"/>
      <c r="N29" s="348">
        <v>0</v>
      </c>
      <c r="O29" s="348"/>
      <c r="P29" s="350"/>
      <c r="Q29" s="348"/>
      <c r="R29" s="349"/>
      <c r="S29" s="348"/>
      <c r="T29" s="348"/>
      <c r="U29" s="348"/>
      <c r="V29" s="350"/>
      <c r="W29" s="348">
        <v>0</v>
      </c>
      <c r="X29" s="349"/>
      <c r="Y29" s="348"/>
      <c r="Z29" s="348">
        <v>0</v>
      </c>
      <c r="AA29" s="348"/>
      <c r="AB29" s="350"/>
      <c r="AC29" s="348">
        <f>SUM(J29:Z29)</f>
        <v>5993</v>
      </c>
      <c r="AD29" s="349"/>
      <c r="AF29" s="137"/>
    </row>
    <row r="30" spans="1:32" ht="12.75" customHeight="1">
      <c r="A30" s="14"/>
      <c r="B30" s="32"/>
      <c r="C30" s="8"/>
      <c r="D30" s="266"/>
      <c r="E30" s="38"/>
      <c r="F30" s="39"/>
      <c r="G30" s="39"/>
      <c r="H30" s="40"/>
      <c r="I30" s="40"/>
      <c r="J30" s="347"/>
      <c r="K30" s="351"/>
      <c r="L30" s="349"/>
      <c r="M30" s="348"/>
      <c r="N30" s="351"/>
      <c r="O30" s="348"/>
      <c r="P30" s="350"/>
      <c r="Q30" s="348"/>
      <c r="R30" s="349"/>
      <c r="S30" s="348"/>
      <c r="T30" s="348"/>
      <c r="U30" s="348"/>
      <c r="V30" s="350"/>
      <c r="W30" s="351"/>
      <c r="X30" s="349"/>
      <c r="Y30" s="348"/>
      <c r="Z30" s="351"/>
      <c r="AA30" s="348"/>
      <c r="AB30" s="350"/>
      <c r="AC30" s="351"/>
      <c r="AD30" s="349"/>
      <c r="AF30" s="19"/>
    </row>
    <row r="31" spans="1:32" ht="12.75" customHeight="1">
      <c r="A31" s="14"/>
      <c r="B31" s="32"/>
      <c r="C31" s="8"/>
      <c r="D31" s="266"/>
      <c r="E31" s="38"/>
      <c r="F31" s="39"/>
      <c r="G31" s="39"/>
      <c r="H31" s="40"/>
      <c r="I31" s="40"/>
      <c r="J31" s="347"/>
      <c r="K31" s="348"/>
      <c r="L31" s="349"/>
      <c r="M31" s="348"/>
      <c r="N31" s="348"/>
      <c r="O31" s="348"/>
      <c r="P31" s="350"/>
      <c r="Q31" s="348"/>
      <c r="R31" s="349"/>
      <c r="S31" s="348"/>
      <c r="T31" s="348"/>
      <c r="U31" s="348"/>
      <c r="V31" s="350"/>
      <c r="W31" s="348"/>
      <c r="X31" s="349"/>
      <c r="Y31" s="348"/>
      <c r="Z31" s="348"/>
      <c r="AA31" s="348"/>
      <c r="AB31" s="350"/>
      <c r="AC31" s="348"/>
      <c r="AD31" s="349"/>
      <c r="AF31" s="19"/>
    </row>
    <row r="32" spans="1:32" ht="12.75" customHeight="1" thickBot="1">
      <c r="A32" s="14"/>
      <c r="B32" s="32"/>
      <c r="C32" s="8"/>
      <c r="D32" s="266"/>
      <c r="E32" s="38"/>
      <c r="F32" s="54" t="s">
        <v>154</v>
      </c>
      <c r="G32" s="39"/>
      <c r="H32" s="40"/>
      <c r="I32" s="40"/>
      <c r="J32" s="347"/>
      <c r="K32" s="352">
        <f>K22+K24+K26+K29</f>
        <v>79375</v>
      </c>
      <c r="L32" s="349"/>
      <c r="M32" s="348"/>
      <c r="N32" s="352">
        <f>N22+N24+N26+N29</f>
        <v>25556</v>
      </c>
      <c r="O32" s="348"/>
      <c r="P32" s="350"/>
      <c r="Q32" s="352" t="e">
        <f>SUM(#REF!)</f>
        <v>#REF!</v>
      </c>
      <c r="R32" s="349"/>
      <c r="S32" s="348"/>
      <c r="T32" s="348"/>
      <c r="U32" s="348"/>
      <c r="V32" s="350"/>
      <c r="W32" s="352">
        <f>W22+W24+W26+W29</f>
        <v>1210</v>
      </c>
      <c r="X32" s="349"/>
      <c r="Y32" s="348"/>
      <c r="Z32" s="352">
        <f>Z22+Z24+Z26+Z29</f>
        <v>-5136</v>
      </c>
      <c r="AA32" s="348"/>
      <c r="AB32" s="350"/>
      <c r="AC32" s="352">
        <f>AC22+AC24+AC26+AC29</f>
        <v>101005</v>
      </c>
      <c r="AD32" s="349"/>
      <c r="AF32" s="19"/>
    </row>
    <row r="33" spans="1:32" ht="12.75" customHeight="1" thickTop="1">
      <c r="A33" s="14"/>
      <c r="B33" s="32"/>
      <c r="C33" s="8"/>
      <c r="D33" s="266"/>
      <c r="E33" s="45"/>
      <c r="F33" s="46"/>
      <c r="G33" s="46"/>
      <c r="H33" s="62"/>
      <c r="I33" s="40"/>
      <c r="J33" s="353"/>
      <c r="K33" s="351"/>
      <c r="L33" s="354"/>
      <c r="M33" s="351"/>
      <c r="N33" s="351"/>
      <c r="O33" s="351"/>
      <c r="P33" s="355"/>
      <c r="Q33" s="351"/>
      <c r="R33" s="354"/>
      <c r="S33" s="348"/>
      <c r="T33" s="348"/>
      <c r="U33" s="348"/>
      <c r="V33" s="355"/>
      <c r="W33" s="351"/>
      <c r="X33" s="354"/>
      <c r="Y33" s="351"/>
      <c r="Z33" s="351"/>
      <c r="AA33" s="351"/>
      <c r="AB33" s="355"/>
      <c r="AC33" s="351"/>
      <c r="AD33" s="354"/>
      <c r="AF33" s="19"/>
    </row>
    <row r="34" spans="1:32" ht="12.75" customHeight="1">
      <c r="A34" s="14"/>
      <c r="B34" s="32"/>
      <c r="C34" s="8"/>
      <c r="D34" s="266"/>
      <c r="E34" s="38"/>
      <c r="F34" s="39"/>
      <c r="G34" s="39"/>
      <c r="H34" s="40"/>
      <c r="I34" s="40"/>
      <c r="J34" s="149"/>
      <c r="K34" s="156"/>
      <c r="L34" s="258"/>
      <c r="M34" s="150"/>
      <c r="N34" s="150"/>
      <c r="O34" s="150"/>
      <c r="P34" s="155"/>
      <c r="Q34" s="156"/>
      <c r="R34" s="151"/>
      <c r="S34" s="148"/>
      <c r="T34" s="148"/>
      <c r="U34" s="148"/>
      <c r="V34" s="149"/>
      <c r="W34" s="156"/>
      <c r="X34" s="258"/>
      <c r="Y34" s="150"/>
      <c r="Z34" s="150"/>
      <c r="AA34" s="150"/>
      <c r="AB34" s="155"/>
      <c r="AC34" s="156"/>
      <c r="AD34" s="151"/>
      <c r="AF34" s="19"/>
    </row>
    <row r="35" spans="1:33" s="9" customFormat="1" ht="12.75" customHeight="1">
      <c r="A35" s="14"/>
      <c r="B35" s="32"/>
      <c r="C35" s="8"/>
      <c r="D35" s="266"/>
      <c r="E35" s="38"/>
      <c r="F35" s="54"/>
      <c r="G35" s="39"/>
      <c r="H35" s="49"/>
      <c r="I35" s="40"/>
      <c r="J35" s="149"/>
      <c r="K35" s="148"/>
      <c r="L35" s="151"/>
      <c r="M35" s="148"/>
      <c r="N35" s="148"/>
      <c r="O35" s="148"/>
      <c r="P35" s="149"/>
      <c r="Q35" s="148"/>
      <c r="R35" s="151"/>
      <c r="S35" s="148"/>
      <c r="T35" s="148"/>
      <c r="U35" s="148"/>
      <c r="V35" s="149"/>
      <c r="W35" s="148"/>
      <c r="X35" s="151"/>
      <c r="Y35" s="148"/>
      <c r="Z35" s="148"/>
      <c r="AA35" s="148"/>
      <c r="AB35" s="149"/>
      <c r="AC35" s="148"/>
      <c r="AD35" s="151"/>
      <c r="AE35" s="242"/>
      <c r="AF35" s="13"/>
      <c r="AG35" s="10"/>
    </row>
    <row r="36" spans="1:33" s="9" customFormat="1" ht="12.75" customHeight="1">
      <c r="A36" s="14"/>
      <c r="B36" s="268">
        <v>1</v>
      </c>
      <c r="C36" s="269" t="s">
        <v>16</v>
      </c>
      <c r="D36" s="266"/>
      <c r="E36" s="38"/>
      <c r="F36" s="43" t="s">
        <v>155</v>
      </c>
      <c r="G36" s="39"/>
      <c r="H36" s="49"/>
      <c r="I36" s="40"/>
      <c r="J36" s="149"/>
      <c r="K36" s="158"/>
      <c r="L36" s="159"/>
      <c r="M36" s="158"/>
      <c r="N36" s="158"/>
      <c r="O36" s="158"/>
      <c r="P36" s="157"/>
      <c r="Q36" s="160"/>
      <c r="R36" s="159"/>
      <c r="S36" s="158"/>
      <c r="T36" s="158"/>
      <c r="U36" s="158"/>
      <c r="V36" s="157"/>
      <c r="W36" s="158"/>
      <c r="X36" s="159"/>
      <c r="Y36" s="158"/>
      <c r="Z36" s="158"/>
      <c r="AA36" s="158"/>
      <c r="AB36" s="157"/>
      <c r="AC36" s="160"/>
      <c r="AD36" s="159"/>
      <c r="AE36" s="259"/>
      <c r="AF36" s="11"/>
      <c r="AG36" s="10"/>
    </row>
    <row r="37" spans="1:33" s="9" customFormat="1" ht="12.75" customHeight="1">
      <c r="A37" s="14"/>
      <c r="B37" s="268"/>
      <c r="C37" s="269"/>
      <c r="D37" s="266"/>
      <c r="E37" s="38"/>
      <c r="F37" s="54" t="s">
        <v>128</v>
      </c>
      <c r="G37" s="39"/>
      <c r="H37" s="49"/>
      <c r="I37" s="40"/>
      <c r="J37" s="149"/>
      <c r="K37" s="158">
        <v>72483</v>
      </c>
      <c r="L37" s="159"/>
      <c r="M37" s="158"/>
      <c r="N37" s="158">
        <v>25556</v>
      </c>
      <c r="O37" s="158"/>
      <c r="P37" s="157"/>
      <c r="Q37" s="160"/>
      <c r="R37" s="159"/>
      <c r="S37" s="158"/>
      <c r="T37" s="158"/>
      <c r="U37" s="158"/>
      <c r="V37" s="157"/>
      <c r="W37" s="158">
        <v>1210</v>
      </c>
      <c r="X37" s="159"/>
      <c r="Y37" s="158"/>
      <c r="Z37" s="158">
        <v>-3894</v>
      </c>
      <c r="AA37" s="158"/>
      <c r="AB37" s="157"/>
      <c r="AC37" s="158">
        <f>SUM(J37:AA37)</f>
        <v>95355</v>
      </c>
      <c r="AD37" s="159"/>
      <c r="AE37" s="259"/>
      <c r="AF37" s="11"/>
      <c r="AG37" s="10"/>
    </row>
    <row r="38" spans="1:33" s="9" customFormat="1" ht="12.75" customHeight="1">
      <c r="A38" s="14"/>
      <c r="B38" s="268"/>
      <c r="C38" s="269"/>
      <c r="D38" s="266"/>
      <c r="E38" s="38"/>
      <c r="F38" s="346" t="s">
        <v>132</v>
      </c>
      <c r="G38" s="39"/>
      <c r="H38" s="49"/>
      <c r="I38" s="40"/>
      <c r="J38" s="149"/>
      <c r="K38" s="210">
        <v>0</v>
      </c>
      <c r="L38" s="159"/>
      <c r="M38" s="158"/>
      <c r="N38" s="210">
        <v>0</v>
      </c>
      <c r="O38" s="158"/>
      <c r="P38" s="157"/>
      <c r="Q38" s="160"/>
      <c r="R38" s="159"/>
      <c r="S38" s="158"/>
      <c r="T38" s="158"/>
      <c r="U38" s="158"/>
      <c r="V38" s="157"/>
      <c r="W38" s="210">
        <v>0</v>
      </c>
      <c r="X38" s="159"/>
      <c r="Y38" s="158"/>
      <c r="Z38" s="210">
        <v>-500</v>
      </c>
      <c r="AA38" s="158"/>
      <c r="AB38" s="157"/>
      <c r="AC38" s="210">
        <v>-500</v>
      </c>
      <c r="AD38" s="159"/>
      <c r="AE38" s="259"/>
      <c r="AF38" s="11"/>
      <c r="AG38" s="10"/>
    </row>
    <row r="39" spans="1:33" s="9" customFormat="1" ht="12.75" customHeight="1">
      <c r="A39" s="14"/>
      <c r="B39" s="268"/>
      <c r="C39" s="269"/>
      <c r="D39" s="266"/>
      <c r="E39" s="38"/>
      <c r="F39" s="346" t="s">
        <v>131</v>
      </c>
      <c r="G39" s="39"/>
      <c r="H39" s="49"/>
      <c r="I39" s="40"/>
      <c r="J39" s="149"/>
      <c r="K39" s="158">
        <f>K37+K386</f>
        <v>72483</v>
      </c>
      <c r="L39" s="159"/>
      <c r="M39" s="158"/>
      <c r="N39" s="158">
        <f>N37+N38</f>
        <v>25556</v>
      </c>
      <c r="O39" s="158"/>
      <c r="P39" s="157"/>
      <c r="Q39" s="160"/>
      <c r="R39" s="159"/>
      <c r="S39" s="158"/>
      <c r="T39" s="158"/>
      <c r="U39" s="158"/>
      <c r="V39" s="157"/>
      <c r="W39" s="158">
        <f>W37+W38</f>
        <v>1210</v>
      </c>
      <c r="X39" s="159"/>
      <c r="Y39" s="158"/>
      <c r="Z39" s="158">
        <f>Z37+Z38</f>
        <v>-4394</v>
      </c>
      <c r="AA39" s="158"/>
      <c r="AB39" s="157"/>
      <c r="AC39" s="158">
        <f>AC37+AC38</f>
        <v>94855</v>
      </c>
      <c r="AD39" s="159"/>
      <c r="AE39" s="259"/>
      <c r="AF39" s="11"/>
      <c r="AG39" s="10"/>
    </row>
    <row r="40" spans="1:33" s="9" customFormat="1" ht="12.75" customHeight="1">
      <c r="A40" s="14"/>
      <c r="B40" s="268"/>
      <c r="C40" s="269"/>
      <c r="D40" s="266"/>
      <c r="E40" s="38"/>
      <c r="F40" s="346"/>
      <c r="G40" s="39"/>
      <c r="H40" s="49"/>
      <c r="I40" s="40"/>
      <c r="J40" s="149"/>
      <c r="K40" s="158"/>
      <c r="L40" s="159"/>
      <c r="M40" s="158"/>
      <c r="N40" s="158"/>
      <c r="O40" s="158"/>
      <c r="P40" s="157"/>
      <c r="Q40" s="160"/>
      <c r="R40" s="159"/>
      <c r="S40" s="158"/>
      <c r="T40" s="158"/>
      <c r="U40" s="158"/>
      <c r="V40" s="157"/>
      <c r="W40" s="158"/>
      <c r="X40" s="159"/>
      <c r="Y40" s="158"/>
      <c r="Z40" s="158"/>
      <c r="AA40" s="158"/>
      <c r="AB40" s="157"/>
      <c r="AC40" s="158"/>
      <c r="AD40" s="159"/>
      <c r="AE40" s="259"/>
      <c r="AF40" s="11"/>
      <c r="AG40" s="10"/>
    </row>
    <row r="41" spans="1:33" s="9" customFormat="1" ht="12.75" customHeight="1">
      <c r="A41" s="14"/>
      <c r="B41" s="268"/>
      <c r="C41" s="269" t="s">
        <v>17</v>
      </c>
      <c r="D41" s="266"/>
      <c r="E41" s="38"/>
      <c r="F41" s="39" t="s">
        <v>94</v>
      </c>
      <c r="G41" s="39"/>
      <c r="H41" s="49"/>
      <c r="I41" s="40"/>
      <c r="J41" s="149"/>
      <c r="K41" s="160">
        <v>0</v>
      </c>
      <c r="L41" s="329"/>
      <c r="M41" s="160"/>
      <c r="N41" s="160">
        <v>0</v>
      </c>
      <c r="O41" s="160"/>
      <c r="P41" s="330"/>
      <c r="Q41" s="160">
        <v>0</v>
      </c>
      <c r="R41" s="329"/>
      <c r="S41" s="160"/>
      <c r="T41" s="160"/>
      <c r="U41" s="160"/>
      <c r="V41" s="330"/>
      <c r="W41" s="160">
        <v>0</v>
      </c>
      <c r="X41" s="159"/>
      <c r="Y41" s="158"/>
      <c r="Z41" s="158">
        <f>'Comprehensive Income'!Q34</f>
        <v>7342</v>
      </c>
      <c r="AA41" s="158"/>
      <c r="AB41" s="157"/>
      <c r="AC41" s="160">
        <f>SUM(J41:Z41)</f>
        <v>7342</v>
      </c>
      <c r="AD41" s="159"/>
      <c r="AE41" s="259"/>
      <c r="AG41" s="10"/>
    </row>
    <row r="42" spans="1:33" s="9" customFormat="1" ht="12.75" customHeight="1">
      <c r="A42" s="14"/>
      <c r="B42" s="268"/>
      <c r="C42" s="269"/>
      <c r="D42" s="266"/>
      <c r="E42" s="38"/>
      <c r="F42" s="39"/>
      <c r="G42" s="39"/>
      <c r="H42" s="49"/>
      <c r="I42" s="40"/>
      <c r="J42" s="149"/>
      <c r="K42" s="160"/>
      <c r="L42" s="329"/>
      <c r="M42" s="160"/>
      <c r="N42" s="160"/>
      <c r="O42" s="160"/>
      <c r="P42" s="330"/>
      <c r="Q42" s="160"/>
      <c r="R42" s="329"/>
      <c r="S42" s="160"/>
      <c r="T42" s="160"/>
      <c r="U42" s="160"/>
      <c r="V42" s="330"/>
      <c r="W42" s="160"/>
      <c r="X42" s="159"/>
      <c r="Y42" s="158"/>
      <c r="Z42" s="158"/>
      <c r="AA42" s="158"/>
      <c r="AB42" s="157"/>
      <c r="AC42" s="160"/>
      <c r="AD42" s="159"/>
      <c r="AE42" s="259"/>
      <c r="AG42" s="10"/>
    </row>
    <row r="43" spans="1:33" s="9" customFormat="1" ht="12.75" customHeight="1">
      <c r="A43" s="14"/>
      <c r="B43" s="268"/>
      <c r="C43" s="269"/>
      <c r="D43" s="266"/>
      <c r="E43" s="38"/>
      <c r="F43" s="39" t="s">
        <v>107</v>
      </c>
      <c r="G43" s="39"/>
      <c r="H43" s="49">
        <v>27</v>
      </c>
      <c r="I43" s="40"/>
      <c r="J43" s="155"/>
      <c r="K43" s="160">
        <v>0</v>
      </c>
      <c r="L43" s="329"/>
      <c r="M43" s="160"/>
      <c r="N43" s="160">
        <v>0</v>
      </c>
      <c r="O43" s="160"/>
      <c r="P43" s="330"/>
      <c r="Q43" s="160">
        <v>0</v>
      </c>
      <c r="R43" s="329"/>
      <c r="S43" s="160"/>
      <c r="T43" s="160"/>
      <c r="U43" s="160"/>
      <c r="V43" s="330"/>
      <c r="W43" s="160">
        <v>0</v>
      </c>
      <c r="X43" s="159"/>
      <c r="Y43" s="158"/>
      <c r="Z43" s="158">
        <v>-5805</v>
      </c>
      <c r="AA43" s="158"/>
      <c r="AB43" s="157"/>
      <c r="AC43" s="160">
        <f>SUM(J43:Z43)</f>
        <v>-5805</v>
      </c>
      <c r="AD43" s="159"/>
      <c r="AE43" s="259"/>
      <c r="AG43" s="10"/>
    </row>
    <row r="44" spans="1:33" s="9" customFormat="1" ht="12.75" customHeight="1">
      <c r="A44" s="14"/>
      <c r="B44" s="268"/>
      <c r="C44" s="269"/>
      <c r="D44" s="266"/>
      <c r="E44" s="38"/>
      <c r="F44" s="39"/>
      <c r="G44" s="39"/>
      <c r="H44" s="49"/>
      <c r="I44" s="40"/>
      <c r="J44" s="155"/>
      <c r="K44" s="160"/>
      <c r="L44" s="329"/>
      <c r="M44" s="160"/>
      <c r="N44" s="160"/>
      <c r="O44" s="160"/>
      <c r="P44" s="330"/>
      <c r="Q44" s="160"/>
      <c r="R44" s="329"/>
      <c r="S44" s="160"/>
      <c r="T44" s="160"/>
      <c r="U44" s="160"/>
      <c r="V44" s="330"/>
      <c r="W44" s="160"/>
      <c r="X44" s="159"/>
      <c r="Y44" s="158"/>
      <c r="Z44" s="158"/>
      <c r="AA44" s="158"/>
      <c r="AB44" s="157"/>
      <c r="AC44" s="160"/>
      <c r="AD44" s="159"/>
      <c r="AE44" s="259"/>
      <c r="AG44" s="10"/>
    </row>
    <row r="45" spans="1:33" s="9" customFormat="1" ht="12.75" customHeight="1">
      <c r="A45" s="14"/>
      <c r="B45" s="268"/>
      <c r="C45" s="269"/>
      <c r="D45" s="266"/>
      <c r="E45" s="38"/>
      <c r="F45" s="39" t="s">
        <v>123</v>
      </c>
      <c r="G45" s="39"/>
      <c r="H45" s="49"/>
      <c r="I45" s="40"/>
      <c r="J45" s="155"/>
      <c r="K45" s="160"/>
      <c r="L45" s="329"/>
      <c r="M45" s="160"/>
      <c r="N45" s="160"/>
      <c r="O45" s="160"/>
      <c r="P45" s="330"/>
      <c r="Q45" s="160"/>
      <c r="R45" s="329"/>
      <c r="S45" s="160"/>
      <c r="T45" s="160"/>
      <c r="U45" s="160"/>
      <c r="V45" s="330"/>
      <c r="W45" s="160"/>
      <c r="X45" s="159"/>
      <c r="Y45" s="158"/>
      <c r="Z45" s="158"/>
      <c r="AA45" s="158"/>
      <c r="AB45" s="157"/>
      <c r="AC45" s="160"/>
      <c r="AD45" s="159"/>
      <c r="AE45" s="259"/>
      <c r="AG45" s="10"/>
    </row>
    <row r="46" spans="1:33" s="9" customFormat="1" ht="12.75" customHeight="1">
      <c r="A46" s="14"/>
      <c r="B46" s="268"/>
      <c r="C46" s="269"/>
      <c r="D46" s="266"/>
      <c r="E46" s="38"/>
      <c r="F46" s="39" t="s">
        <v>136</v>
      </c>
      <c r="G46" s="39"/>
      <c r="H46" s="49">
        <v>6</v>
      </c>
      <c r="I46" s="40"/>
      <c r="J46" s="155"/>
      <c r="K46" s="160">
        <v>78</v>
      </c>
      <c r="L46" s="329"/>
      <c r="M46" s="160"/>
      <c r="N46" s="160">
        <v>0</v>
      </c>
      <c r="O46" s="160"/>
      <c r="P46" s="330"/>
      <c r="Q46" s="160"/>
      <c r="R46" s="329"/>
      <c r="S46" s="160"/>
      <c r="T46" s="160"/>
      <c r="U46" s="160"/>
      <c r="V46" s="330"/>
      <c r="W46" s="160">
        <v>0</v>
      </c>
      <c r="X46" s="159"/>
      <c r="Y46" s="158"/>
      <c r="Z46" s="158">
        <v>0</v>
      </c>
      <c r="AA46" s="158"/>
      <c r="AB46" s="157"/>
      <c r="AC46" s="160">
        <f>SUM(J46:Z46)</f>
        <v>78</v>
      </c>
      <c r="AD46" s="159"/>
      <c r="AE46" s="259"/>
      <c r="AG46" s="10"/>
    </row>
    <row r="47" spans="1:33" s="9" customFormat="1" ht="12.75" customHeight="1">
      <c r="A47" s="14"/>
      <c r="B47" s="32"/>
      <c r="C47" s="8"/>
      <c r="D47" s="266"/>
      <c r="E47" s="38"/>
      <c r="F47" s="115"/>
      <c r="G47" s="39"/>
      <c r="H47" s="40"/>
      <c r="I47" s="40"/>
      <c r="J47" s="149"/>
      <c r="K47" s="210"/>
      <c r="L47" s="159"/>
      <c r="M47" s="158"/>
      <c r="N47" s="210"/>
      <c r="O47" s="158"/>
      <c r="P47" s="157"/>
      <c r="Q47" s="210"/>
      <c r="R47" s="159"/>
      <c r="S47" s="158"/>
      <c r="T47" s="158"/>
      <c r="U47" s="158"/>
      <c r="V47" s="157"/>
      <c r="W47" s="210"/>
      <c r="X47" s="159"/>
      <c r="Y47" s="158"/>
      <c r="Z47" s="210"/>
      <c r="AA47" s="158"/>
      <c r="AB47" s="157"/>
      <c r="AC47" s="210"/>
      <c r="AD47" s="159"/>
      <c r="AE47" s="259"/>
      <c r="AG47" s="10"/>
    </row>
    <row r="48" spans="1:33" s="9" customFormat="1" ht="12.75" customHeight="1">
      <c r="A48" s="14"/>
      <c r="B48" s="32"/>
      <c r="C48" s="8"/>
      <c r="D48" s="266"/>
      <c r="E48" s="38"/>
      <c r="F48" s="39"/>
      <c r="G48" s="39"/>
      <c r="H48" s="40"/>
      <c r="I48" s="40"/>
      <c r="J48" s="149"/>
      <c r="K48" s="158"/>
      <c r="L48" s="159"/>
      <c r="M48" s="158"/>
      <c r="N48" s="158"/>
      <c r="O48" s="158"/>
      <c r="P48" s="157"/>
      <c r="Q48" s="158"/>
      <c r="R48" s="159"/>
      <c r="S48" s="158"/>
      <c r="T48" s="158"/>
      <c r="U48" s="158"/>
      <c r="V48" s="157"/>
      <c r="W48" s="158"/>
      <c r="X48" s="159"/>
      <c r="Y48" s="158"/>
      <c r="Z48" s="158"/>
      <c r="AA48" s="158"/>
      <c r="AB48" s="157"/>
      <c r="AC48" s="158"/>
      <c r="AD48" s="159"/>
      <c r="AE48" s="259"/>
      <c r="AG48" s="10"/>
    </row>
    <row r="49" spans="1:33" s="9" customFormat="1" ht="12.75" customHeight="1" thickBot="1">
      <c r="A49" s="14"/>
      <c r="B49" s="268"/>
      <c r="C49" s="269" t="s">
        <v>23</v>
      </c>
      <c r="D49" s="266"/>
      <c r="E49" s="38"/>
      <c r="F49" s="54" t="s">
        <v>156</v>
      </c>
      <c r="G49" s="39"/>
      <c r="H49" s="40"/>
      <c r="I49" s="40"/>
      <c r="J49" s="149"/>
      <c r="K49" s="331">
        <f>SUM(K39:K47)</f>
        <v>72561</v>
      </c>
      <c r="L49" s="159"/>
      <c r="M49" s="158"/>
      <c r="N49" s="331">
        <f>SUM(N39:N47)</f>
        <v>25556</v>
      </c>
      <c r="O49" s="158"/>
      <c r="P49" s="157"/>
      <c r="Q49" s="158">
        <f>SUM(Q36:Q47)</f>
        <v>0</v>
      </c>
      <c r="R49" s="159"/>
      <c r="S49" s="158"/>
      <c r="T49" s="158"/>
      <c r="U49" s="158"/>
      <c r="V49" s="157"/>
      <c r="W49" s="331">
        <f>SUM(W39:W47)</f>
        <v>1210</v>
      </c>
      <c r="X49" s="159"/>
      <c r="Y49" s="158"/>
      <c r="Z49" s="331">
        <f>SUM(Z39:Z47)</f>
        <v>-2857</v>
      </c>
      <c r="AA49" s="158"/>
      <c r="AB49" s="157"/>
      <c r="AC49" s="331">
        <f>SUM(AC39:AC47)</f>
        <v>96470</v>
      </c>
      <c r="AD49" s="159"/>
      <c r="AE49" s="259"/>
      <c r="AG49" s="30"/>
    </row>
    <row r="50" spans="1:33" s="9" customFormat="1" ht="12.75" customHeight="1" thickTop="1">
      <c r="A50" s="14"/>
      <c r="B50" s="32"/>
      <c r="C50" s="8"/>
      <c r="D50" s="266"/>
      <c r="E50" s="45"/>
      <c r="F50" s="46"/>
      <c r="G50" s="46"/>
      <c r="H50" s="62"/>
      <c r="I50" s="62"/>
      <c r="J50" s="211"/>
      <c r="K50" s="210"/>
      <c r="L50" s="260"/>
      <c r="M50" s="210"/>
      <c r="N50" s="210"/>
      <c r="O50" s="210"/>
      <c r="P50" s="261"/>
      <c r="Q50" s="210"/>
      <c r="R50" s="260"/>
      <c r="S50" s="210"/>
      <c r="T50" s="210"/>
      <c r="U50" s="210"/>
      <c r="V50" s="261"/>
      <c r="W50" s="210"/>
      <c r="X50" s="260"/>
      <c r="Y50" s="210"/>
      <c r="Z50" s="210"/>
      <c r="AA50" s="210"/>
      <c r="AB50" s="261"/>
      <c r="AC50" s="210"/>
      <c r="AD50" s="260"/>
      <c r="AE50" s="259"/>
      <c r="AG50" s="10"/>
    </row>
    <row r="51" spans="1:33" s="9" customFormat="1" ht="12.75" customHeight="1">
      <c r="A51" s="14"/>
      <c r="B51" s="32"/>
      <c r="C51" s="8"/>
      <c r="D51" s="266"/>
      <c r="AE51" s="259"/>
      <c r="AG51" s="10"/>
    </row>
    <row r="52" spans="1:33" s="9" customFormat="1" ht="12.75" customHeight="1">
      <c r="A52" s="375" t="s">
        <v>95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15"/>
      <c r="AG52" s="10"/>
    </row>
    <row r="53" spans="1:33" s="9" customFormat="1" ht="12.75" customHeight="1">
      <c r="A53" s="375" t="s">
        <v>140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15"/>
      <c r="AF53" s="27"/>
      <c r="AG53" s="10"/>
    </row>
    <row r="54" spans="1:33" s="9" customFormat="1" ht="12.75" customHeight="1">
      <c r="A54" s="14"/>
      <c r="B54" s="32"/>
      <c r="C54" s="8"/>
      <c r="D54" s="266"/>
      <c r="AE54" s="15"/>
      <c r="AG54" s="10"/>
    </row>
    <row r="55" spans="1:33" s="9" customFormat="1" ht="12.75" customHeight="1">
      <c r="A55" s="14"/>
      <c r="B55" s="32"/>
      <c r="C55" s="8"/>
      <c r="D55" s="266"/>
      <c r="AE55" s="15"/>
      <c r="AG55" s="10"/>
    </row>
    <row r="56" spans="1:33" s="9" customFormat="1" ht="12.75" customHeight="1">
      <c r="A56" s="14"/>
      <c r="B56" s="32"/>
      <c r="C56" s="8"/>
      <c r="D56" s="266"/>
      <c r="AE56" s="15"/>
      <c r="AG56" s="10"/>
    </row>
    <row r="57" spans="1:33" s="9" customFormat="1" ht="12.75" customHeight="1">
      <c r="A57" s="14"/>
      <c r="B57" s="32"/>
      <c r="C57" s="8"/>
      <c r="D57" s="266"/>
      <c r="AE57" s="15"/>
      <c r="AG57" s="10"/>
    </row>
    <row r="58" spans="1:33" s="9" customFormat="1" ht="12.75" customHeight="1">
      <c r="A58" s="14"/>
      <c r="B58" s="32"/>
      <c r="C58" s="8"/>
      <c r="D58" s="266"/>
      <c r="AE58" s="15"/>
      <c r="AG58" s="10"/>
    </row>
    <row r="59" spans="1:33" s="9" customFormat="1" ht="12.75" customHeight="1">
      <c r="A59" s="14"/>
      <c r="B59" s="32"/>
      <c r="C59" s="8"/>
      <c r="D59" s="266"/>
      <c r="AE59" s="15"/>
      <c r="AG59" s="10"/>
    </row>
    <row r="60" spans="1:33" s="9" customFormat="1" ht="12.75" customHeight="1">
      <c r="A60" s="14"/>
      <c r="B60" s="268"/>
      <c r="C60" s="269" t="s">
        <v>19</v>
      </c>
      <c r="D60" s="266"/>
      <c r="AE60" s="15"/>
      <c r="AG60" s="10"/>
    </row>
    <row r="61" spans="1:33" s="9" customFormat="1" ht="12.75" customHeight="1">
      <c r="A61" s="14"/>
      <c r="B61" s="270"/>
      <c r="C61" s="271"/>
      <c r="D61" s="26"/>
      <c r="AE61" s="15"/>
      <c r="AF61" s="27"/>
      <c r="AG61" s="10"/>
    </row>
    <row r="62" spans="1:33" s="9" customFormat="1" ht="12.75" customHeight="1">
      <c r="A62" s="14"/>
      <c r="B62" s="16"/>
      <c r="C62" s="16"/>
      <c r="D62" s="17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G62" s="10"/>
    </row>
    <row r="63" s="9" customFormat="1" ht="12.75" customHeight="1">
      <c r="AG63" s="10"/>
    </row>
    <row r="64" s="9" customFormat="1" ht="12.75" customHeight="1">
      <c r="AG64" s="10"/>
    </row>
    <row r="65" spans="2:33" s="9" customFormat="1" ht="15">
      <c r="B65" s="12"/>
      <c r="C65" s="12"/>
      <c r="D65" s="13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G65" s="10"/>
    </row>
    <row r="66" spans="2:33" s="9" customFormat="1" ht="15">
      <c r="B66" s="14"/>
      <c r="E66" s="41"/>
      <c r="F66" s="6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272"/>
      <c r="AA66" s="41"/>
      <c r="AB66" s="41"/>
      <c r="AC66" s="41"/>
      <c r="AD66" s="41"/>
      <c r="AG66" s="10"/>
    </row>
    <row r="67" spans="5:33" s="9" customFormat="1" ht="15">
      <c r="E67" s="41"/>
      <c r="F67" s="43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G67" s="10"/>
    </row>
    <row r="68" spans="5:33" s="9" customFormat="1" ht="15"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G68" s="10"/>
    </row>
    <row r="69" spans="5:33" s="9" customFormat="1" ht="15"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G69" s="10"/>
    </row>
    <row r="70" spans="5:33" s="9" customFormat="1" ht="15"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G70" s="10"/>
    </row>
    <row r="71" spans="5:33" s="9" customFormat="1" ht="15"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G71" s="10"/>
    </row>
    <row r="72" spans="5:33" s="9" customFormat="1" ht="15"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G72" s="10"/>
    </row>
    <row r="73" spans="5:33" s="9" customFormat="1" ht="15"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G73" s="10"/>
    </row>
    <row r="74" spans="5:33" s="9" customFormat="1" ht="15"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G74" s="10"/>
    </row>
    <row r="75" spans="5:33" s="9" customFormat="1" ht="15"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G75" s="10"/>
    </row>
    <row r="76" spans="5:33" s="9" customFormat="1" ht="15"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G76" s="10"/>
    </row>
    <row r="77" spans="5:33" s="9" customFormat="1" ht="15"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G77" s="10"/>
    </row>
    <row r="78" s="9" customFormat="1" ht="14.25">
      <c r="AG78" s="10"/>
    </row>
    <row r="79" s="9" customFormat="1" ht="14.25">
      <c r="AG79" s="10"/>
    </row>
    <row r="80" s="9" customFormat="1" ht="14.25">
      <c r="AG80" s="10"/>
    </row>
    <row r="81" s="9" customFormat="1" ht="14.25">
      <c r="AG81" s="10"/>
    </row>
    <row r="82" s="9" customFormat="1" ht="14.25">
      <c r="AG82" s="10"/>
    </row>
    <row r="83" s="9" customFormat="1" ht="14.25">
      <c r="AG83" s="10"/>
    </row>
    <row r="84" s="9" customFormat="1" ht="14.25">
      <c r="AG84" s="10"/>
    </row>
    <row r="85" s="9" customFormat="1" ht="14.25">
      <c r="AG85" s="10"/>
    </row>
  </sheetData>
  <sheetProtection/>
  <mergeCells count="11">
    <mergeCell ref="J9:R9"/>
    <mergeCell ref="V9:AD9"/>
    <mergeCell ref="A4:AD4"/>
    <mergeCell ref="A52:AD52"/>
    <mergeCell ref="A53:AD53"/>
    <mergeCell ref="A6:AD6"/>
    <mergeCell ref="A1:AD1"/>
    <mergeCell ref="A2:AD2"/>
    <mergeCell ref="A5:AD5"/>
    <mergeCell ref="M13:X13"/>
    <mergeCell ref="J12:AD12"/>
  </mergeCells>
  <printOptions horizontalCentered="1"/>
  <pageMargins left="0.3937007874015748" right="0.3937007874015748" top="0.5511811023622047" bottom="0.5511811023622047" header="0.5511811023622047" footer="0.5511811023622047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Siew Cheau Sheang</cp:lastModifiedBy>
  <cp:lastPrinted>2013-08-13T02:25:55Z</cp:lastPrinted>
  <dcterms:created xsi:type="dcterms:W3CDTF">1999-11-02T06:48:10Z</dcterms:created>
  <dcterms:modified xsi:type="dcterms:W3CDTF">2013-08-16T08:44:44Z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